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hidePivotFieldList="1" defaultThemeVersion="124226"/>
  <workbookProtection lockStructure="1"/>
  <bookViews>
    <workbookView xWindow="0" yWindow="0" windowWidth="20460" windowHeight="8325" firstSheet="1" activeTab="1"/>
  </bookViews>
  <sheets>
    <sheet name="Sheet1" sheetId="5" state="hidden" r:id="rId1"/>
    <sheet name="User" sheetId="1" r:id="rId2"/>
    <sheet name="Calculation " sheetId="2" state="hidden" r:id="rId3"/>
    <sheet name="Base Premium Sheet" sheetId="3" state="hidden" r:id="rId4"/>
    <sheet name="Optional Benefits Sheet" sheetId="4" state="hidden" r:id="rId5"/>
  </sheets>
  <definedNames>
    <definedName name="_xlnm._FilterDatabase" localSheetId="2" hidden="1">'Calculation '!$AN$3:$AP$818</definedName>
    <definedName name="a_1a">'Base Premium Sheet'!$B$9:$Q$94</definedName>
    <definedName name="a_1a1c">'Base Premium Sheet'!$R$9:$AG$94</definedName>
    <definedName name="a_1a2c">'Base Premium Sheet'!$AH$9:$AW$94</definedName>
    <definedName name="a_1a3c">'Base Premium Sheet'!$AX$9:$BM$94</definedName>
    <definedName name="a_1a4c">'Base Premium Sheet'!$BN$9:$CC$94</definedName>
    <definedName name="a_2a">'Base Premium Sheet'!$CD$9:$CS$94</definedName>
    <definedName name="a_2a1c">'Base Premium Sheet'!$CT$9:$DI$94</definedName>
    <definedName name="a_2a2c">'Base Premium Sheet'!$DJ$9:$DY$94</definedName>
    <definedName name="a_2a3c">'Base Premium Sheet'!$DZ$9:$EO$94</definedName>
    <definedName name="a_2a4c">'Base Premium Sheet'!$EP$9:$FE$94</definedName>
    <definedName name="age">'Base Premium Sheet'!$A$9:$A$94</definedName>
    <definedName name="Andaman_Nicobar">'Calculation '!$AN$4:$AN$6</definedName>
    <definedName name="Andhra_Pradesh">'Calculation '!$AN$7:$AN$74</definedName>
    <definedName name="Applicable">'Calculation '!$AD$4:$AD$5</definedName>
    <definedName name="Arunachal_Pradesh">'Calculation '!$AN$75:$AN$88</definedName>
    <definedName name="Assam">'Calculation '!$AN$89:$AN$113</definedName>
    <definedName name="Bihar">'Calculation '!$AN$114:$AN$148</definedName>
    <definedName name="Chattisgarh">'Calculation '!$AN$149:$AN$166</definedName>
    <definedName name="classic">'Calculation '!$Q$4:$Q$6</definedName>
    <definedName name="Dadra_Nagar_Haveli">'Calculation '!$AN$167:$AN$171</definedName>
    <definedName name="Daman_Diu">'Calculation '!$AN$172</definedName>
    <definedName name="data_name">'Calculation '!$M$4:$M$13</definedName>
    <definedName name="Delhi">'Calculation '!$AN$173:$AN$176</definedName>
    <definedName name="elite">'Calculation '!$Q$15:$Q$19</definedName>
    <definedName name="EMI_Options">'Optional Benefits Sheet'!$K$17:$K$19</definedName>
    <definedName name="family_combo">'Calculation '!$L$4:$L$13</definedName>
    <definedName name="Goa">'Calculation '!$AN$177:$AN$183</definedName>
    <definedName name="gross_prem1">User!$H$42</definedName>
    <definedName name="gross_prem2">User!$H$51</definedName>
    <definedName name="Gujarat">'Calculation '!$AN$184:$AN$265</definedName>
    <definedName name="Haryana">'Calculation '!$AN$266:$AN$302</definedName>
    <definedName name="Himachal_Pradesh">'Calculation '!$AN$303:$AN$320</definedName>
    <definedName name="hospcash_loading">'Optional Benefits Sheet'!$B$5:$D$20</definedName>
    <definedName name="Jammu_Kashmir">'Calculation '!$AN$321:$AN$337</definedName>
    <definedName name="Jharkhand">'Calculation '!$AN$338:$AN$354</definedName>
    <definedName name="Karnataka">'Calculation '!$AN$355:$AN$420</definedName>
    <definedName name="Kerala">'Calculation '!$AN$421:$AN$488</definedName>
    <definedName name="Lakshwadweep">'Calculation '!$AN$489:$AN$490</definedName>
    <definedName name="location">'Calculation '!$T$4:$T$12</definedName>
    <definedName name="Madhya_Pradesh">'Calculation '!$AN$491:$AN$553</definedName>
    <definedName name="Maharashtra">'Calculation '!$AN$554:$AN$616</definedName>
    <definedName name="Manipur">'Calculation '!$AN$617:$AN$626</definedName>
    <definedName name="Meghalaya">'Calculation '!$AN$627:$AN$636</definedName>
    <definedName name="Mizoram">'Calculation '!$AN$637:$AN$639</definedName>
    <definedName name="NA">'Calculation '!$Z$5</definedName>
    <definedName name="Nagaland">'Calculation '!$AN$640:$AN$648</definedName>
    <definedName name="net_prem1">User!$H$32</definedName>
    <definedName name="net_prem2">User!$H$44</definedName>
    <definedName name="NO">'Calculation '!$Z$5</definedName>
    <definedName name="Not_Applicable">'Calculation '!$AC$4</definedName>
    <definedName name="Orissa">'Calculation '!$AN$649:$AN$689</definedName>
    <definedName name="plan">'Calculation '!$R$4:$R$19</definedName>
    <definedName name="pol_tenure">'Calculation '!$C$11</definedName>
    <definedName name="pol_tenure_disc">'Optional Benefits Sheet'!$K$10:$L$13</definedName>
    <definedName name="Pondicherry">'Calculation '!$AN$690:$AN$693</definedName>
    <definedName name="_xlnm.Print_Area" localSheetId="2">'Calculation '!$A$1:$I$23</definedName>
    <definedName name="Punjab">'Calculation '!$AN$694:$AN$737</definedName>
    <definedName name="Rajasthan">'Calculation '!$AN$738:$AN$792</definedName>
    <definedName name="Rest_of_India">'Calculation '!$AN$1107</definedName>
    <definedName name="SI">'Calculation '!$Q$4:$Q$19</definedName>
    <definedName name="Sikkim">'Calculation '!$AN$793:$AN$800</definedName>
    <definedName name="State">'Calculation '!$AS$4:$AS$39</definedName>
    <definedName name="supreme">'Calculation '!$Q$7:$Q$14</definedName>
    <definedName name="Supremplus_eliteplus">'Optional Benefits Sheet'!$D$51:$F$66</definedName>
    <definedName name="Tamilnadu">'Calculation '!$AN$801:$AN$937</definedName>
    <definedName name="Telangana">'Calculation '!$AN$938:$AN$948</definedName>
    <definedName name="Top_up_disc">'Optional Benefits Sheet'!$C$30:$J$45</definedName>
    <definedName name="Tripura">'Calculation '!$AN$949:$AN$953</definedName>
    <definedName name="uscanada_loading">'Optional Benefits Sheet'!$O$30:$Q$45</definedName>
    <definedName name="Uttar_Pradesh">'Calculation '!$AN$954:$AN$1031</definedName>
    <definedName name="Uttarakhand">'Calculation '!$AN$1032:$AN$1049</definedName>
    <definedName name="West_Bengal">'Calculation '!$AN$1050:$AN$1128</definedName>
    <definedName name="YES">'Calculation '!$AA$5:$AA$10</definedName>
    <definedName name="zones">'Calculation '!$AN$4:$AP$1128</definedName>
  </definedNames>
  <calcPr calcId="124519"/>
</workbook>
</file>

<file path=xl/calcChain.xml><?xml version="1.0" encoding="utf-8"?>
<calcChain xmlns="http://schemas.openxmlformats.org/spreadsheetml/2006/main">
  <c r="H47" i="1"/>
  <c r="H3" l="1"/>
  <c r="H39" l="1"/>
  <c r="F8" i="5" l="1"/>
  <c r="N45" i="4" l="1"/>
  <c r="N44"/>
  <c r="N43"/>
  <c r="N42"/>
  <c r="N41"/>
  <c r="N40"/>
  <c r="N39"/>
  <c r="N38"/>
  <c r="N37"/>
  <c r="N36"/>
  <c r="N35"/>
  <c r="N34"/>
  <c r="N33"/>
  <c r="N32"/>
  <c r="N31"/>
  <c r="N30"/>
  <c r="C66"/>
  <c r="C65"/>
  <c r="C64"/>
  <c r="C63"/>
  <c r="C62"/>
  <c r="C61"/>
  <c r="C60"/>
  <c r="C59"/>
  <c r="C58"/>
  <c r="C57"/>
  <c r="C56"/>
  <c r="C55"/>
  <c r="C54"/>
  <c r="C53"/>
  <c r="C52"/>
  <c r="C51"/>
  <c r="C20" i="2"/>
  <c r="B20"/>
  <c r="B19"/>
  <c r="H27" i="1"/>
  <c r="C19" i="2" s="1"/>
  <c r="H16" i="1"/>
  <c r="AI163" i="2" l="1"/>
  <c r="AI162"/>
  <c r="AI161"/>
  <c r="AI160"/>
  <c r="AI159"/>
  <c r="AI158"/>
  <c r="AI157"/>
  <c r="AI156"/>
  <c r="AI155"/>
  <c r="AI154"/>
  <c r="AI153"/>
  <c r="AI152"/>
  <c r="AI151"/>
  <c r="AI150"/>
  <c r="AI149"/>
  <c r="AI148"/>
  <c r="AI147"/>
  <c r="AI146"/>
  <c r="AI145"/>
  <c r="AI144"/>
  <c r="AI143"/>
  <c r="AI142"/>
  <c r="AI141"/>
  <c r="AI140"/>
  <c r="AI139"/>
  <c r="AI138"/>
  <c r="AI137"/>
  <c r="AI136"/>
  <c r="AI135"/>
  <c r="AI134"/>
  <c r="AI133"/>
  <c r="AI132"/>
  <c r="AI131"/>
  <c r="AI130"/>
  <c r="AI129"/>
  <c r="AI128"/>
  <c r="AI127"/>
  <c r="AI126"/>
  <c r="AI125"/>
  <c r="AI124"/>
  <c r="AI123"/>
  <c r="AI122"/>
  <c r="AI121"/>
  <c r="AI120"/>
  <c r="AI119"/>
  <c r="AI118"/>
  <c r="AI117"/>
  <c r="AI116"/>
  <c r="AI115"/>
  <c r="AI114"/>
  <c r="AI113"/>
  <c r="AI112"/>
  <c r="AI111"/>
  <c r="AI110"/>
  <c r="AI109"/>
  <c r="AI108"/>
  <c r="AI107"/>
  <c r="AI106"/>
  <c r="AI105"/>
  <c r="AI104"/>
  <c r="AI103"/>
  <c r="AI102"/>
  <c r="AI101"/>
  <c r="AI100"/>
  <c r="AI99"/>
  <c r="AI98"/>
  <c r="AI97"/>
  <c r="AI96"/>
  <c r="AI95"/>
  <c r="AI94"/>
  <c r="AI93"/>
  <c r="AI92"/>
  <c r="AI91"/>
  <c r="AI90"/>
  <c r="AI89"/>
  <c r="AI88"/>
  <c r="AI87"/>
  <c r="AI86"/>
  <c r="AI85"/>
  <c r="AI84"/>
  <c r="AI83"/>
  <c r="AI82"/>
  <c r="AI81"/>
  <c r="AI80"/>
  <c r="AI79"/>
  <c r="AI78"/>
  <c r="AI77"/>
  <c r="AI76"/>
  <c r="AI75"/>
  <c r="AI74"/>
  <c r="AI73"/>
  <c r="AI72"/>
  <c r="AI71"/>
  <c r="AI70"/>
  <c r="AI69"/>
  <c r="AI68"/>
  <c r="AI67"/>
  <c r="AI66"/>
  <c r="AI65"/>
  <c r="AI64"/>
  <c r="AI63"/>
  <c r="AI62"/>
  <c r="AI61"/>
  <c r="AI60"/>
  <c r="AI59"/>
  <c r="AI58"/>
  <c r="AI57"/>
  <c r="AI56"/>
  <c r="AI55"/>
  <c r="AI54"/>
  <c r="AI53"/>
  <c r="AI52"/>
  <c r="AI51"/>
  <c r="AI50"/>
  <c r="AI49"/>
  <c r="AI48"/>
  <c r="AI47"/>
  <c r="AI46"/>
  <c r="AI45"/>
  <c r="AI44"/>
  <c r="AI43"/>
  <c r="AI42"/>
  <c r="AI41"/>
  <c r="AI40"/>
  <c r="AI39"/>
  <c r="AI38"/>
  <c r="AI37"/>
  <c r="AI36"/>
  <c r="AI35"/>
  <c r="AI34"/>
  <c r="AI33"/>
  <c r="AI32"/>
  <c r="AI31"/>
  <c r="AI30"/>
  <c r="AI29"/>
  <c r="AI28"/>
  <c r="AI27"/>
  <c r="AI26"/>
  <c r="AI25"/>
  <c r="AI24"/>
  <c r="AI23"/>
  <c r="AI22"/>
  <c r="AI21"/>
  <c r="AI20"/>
  <c r="AI19"/>
  <c r="AI18"/>
  <c r="AI17"/>
  <c r="AI16"/>
  <c r="AI15"/>
  <c r="AI14"/>
  <c r="AI13"/>
  <c r="AI12"/>
  <c r="AI11"/>
  <c r="AI10"/>
  <c r="AI9"/>
  <c r="AI8"/>
  <c r="AI7"/>
  <c r="AI6"/>
  <c r="AI5"/>
  <c r="E5" i="3"/>
  <c r="F5" s="1"/>
  <c r="G5" s="1"/>
  <c r="H5" s="1"/>
  <c r="I5" s="1"/>
  <c r="J5" s="1"/>
  <c r="K5" s="1"/>
  <c r="L5" s="1"/>
  <c r="M5" s="1"/>
  <c r="N5" s="1"/>
  <c r="O5" s="1"/>
  <c r="P5" s="1"/>
  <c r="Q5" s="1"/>
  <c r="R5" s="1"/>
  <c r="S5" s="1"/>
  <c r="T5" s="1"/>
  <c r="U5" s="1"/>
  <c r="V5" s="1"/>
  <c r="W5" s="1"/>
  <c r="X5" s="1"/>
  <c r="Y5" s="1"/>
  <c r="Z5" s="1"/>
  <c r="AA5" s="1"/>
  <c r="AB5" s="1"/>
  <c r="AC5" s="1"/>
  <c r="AD5" s="1"/>
  <c r="AE5" s="1"/>
  <c r="AF5" s="1"/>
  <c r="AG5" s="1"/>
  <c r="AH5" s="1"/>
  <c r="AI5" s="1"/>
  <c r="AJ5" s="1"/>
  <c r="AK5" s="1"/>
  <c r="AL5" s="1"/>
  <c r="AM5" s="1"/>
  <c r="AN5" s="1"/>
  <c r="AO5" s="1"/>
  <c r="AP5" s="1"/>
  <c r="AQ5" s="1"/>
  <c r="AR5" s="1"/>
  <c r="AS5" s="1"/>
  <c r="AT5" s="1"/>
  <c r="AU5" s="1"/>
  <c r="AV5" s="1"/>
  <c r="AW5" s="1"/>
  <c r="AX5" s="1"/>
  <c r="AY5" s="1"/>
  <c r="AZ5" s="1"/>
  <c r="BA5" s="1"/>
  <c r="BB5" s="1"/>
  <c r="BC5" s="1"/>
  <c r="BD5" s="1"/>
  <c r="BE5" s="1"/>
  <c r="BF5" s="1"/>
  <c r="BG5" s="1"/>
  <c r="BH5" s="1"/>
  <c r="BI5" s="1"/>
  <c r="BJ5" s="1"/>
  <c r="BK5" s="1"/>
  <c r="BL5" s="1"/>
  <c r="BM5" s="1"/>
  <c r="BN5" s="1"/>
  <c r="BO5" s="1"/>
  <c r="BP5" s="1"/>
  <c r="BQ5" s="1"/>
  <c r="BR5" s="1"/>
  <c r="BS5" s="1"/>
  <c r="BT5" s="1"/>
  <c r="BU5" s="1"/>
  <c r="BV5" s="1"/>
  <c r="BW5" s="1"/>
  <c r="BX5" s="1"/>
  <c r="BY5" s="1"/>
  <c r="BZ5" s="1"/>
  <c r="CA5" s="1"/>
  <c r="CB5" s="1"/>
  <c r="CC5" s="1"/>
  <c r="CD5" s="1"/>
  <c r="CE5" s="1"/>
  <c r="CF5" s="1"/>
  <c r="CG5" s="1"/>
  <c r="CH5" s="1"/>
  <c r="CI5" s="1"/>
  <c r="CJ5" s="1"/>
  <c r="CK5" s="1"/>
  <c r="CL5" s="1"/>
  <c r="CM5" s="1"/>
  <c r="CN5" s="1"/>
  <c r="CO5" s="1"/>
  <c r="CP5" s="1"/>
  <c r="CQ5" s="1"/>
  <c r="CR5" s="1"/>
  <c r="CS5" s="1"/>
  <c r="CT5" s="1"/>
  <c r="CU5" s="1"/>
  <c r="CV5" s="1"/>
  <c r="CW5" s="1"/>
  <c r="CX5" s="1"/>
  <c r="CY5" s="1"/>
  <c r="CZ5" s="1"/>
  <c r="DA5" s="1"/>
  <c r="DB5" s="1"/>
  <c r="DC5" s="1"/>
  <c r="DD5" s="1"/>
  <c r="DE5" s="1"/>
  <c r="DF5" s="1"/>
  <c r="DG5" s="1"/>
  <c r="DH5" s="1"/>
  <c r="DI5" s="1"/>
  <c r="DJ5" s="1"/>
  <c r="DK5" s="1"/>
  <c r="DL5" s="1"/>
  <c r="DM5" s="1"/>
  <c r="DN5" s="1"/>
  <c r="DO5" s="1"/>
  <c r="DP5" s="1"/>
  <c r="DQ5" s="1"/>
  <c r="DR5" s="1"/>
  <c r="DS5" s="1"/>
  <c r="DT5" s="1"/>
  <c r="DU5" s="1"/>
  <c r="DV5" s="1"/>
  <c r="DW5" s="1"/>
  <c r="DX5" s="1"/>
  <c r="DY5" s="1"/>
  <c r="DZ5" s="1"/>
  <c r="EA5" s="1"/>
  <c r="EB5" s="1"/>
  <c r="EC5" s="1"/>
  <c r="ED5" s="1"/>
  <c r="EE5" s="1"/>
  <c r="EF5" s="1"/>
  <c r="EG5" s="1"/>
  <c r="EH5" s="1"/>
  <c r="EI5" s="1"/>
  <c r="EJ5" s="1"/>
  <c r="EK5" s="1"/>
  <c r="EL5" s="1"/>
  <c r="EM5" s="1"/>
  <c r="EN5" s="1"/>
  <c r="EO5" s="1"/>
  <c r="EP5" s="1"/>
  <c r="EQ5" s="1"/>
  <c r="ER5" s="1"/>
  <c r="ES5" s="1"/>
  <c r="ET5" s="1"/>
  <c r="EU5" s="1"/>
  <c r="EV5" s="1"/>
  <c r="EW5" s="1"/>
  <c r="EX5" s="1"/>
  <c r="EY5" s="1"/>
  <c r="EZ5" s="1"/>
  <c r="FA5" s="1"/>
  <c r="FB5" s="1"/>
  <c r="FC5" s="1"/>
  <c r="FD5" s="1"/>
  <c r="FE5" s="1"/>
  <c r="D5"/>
  <c r="H8" i="1" l="1"/>
  <c r="H22" l="1"/>
  <c r="AI4" i="2"/>
  <c r="H11" i="1"/>
  <c r="C10" i="2" s="1"/>
  <c r="G11" s="1"/>
  <c r="C8"/>
  <c r="L20" s="1"/>
  <c r="AJ5"/>
  <c r="AJ6" s="1"/>
  <c r="AJ7" s="1"/>
  <c r="AJ8" s="1"/>
  <c r="AJ9" s="1"/>
  <c r="AJ10" s="1"/>
  <c r="AJ11" s="1"/>
  <c r="AJ12" s="1"/>
  <c r="AJ13" s="1"/>
  <c r="AJ14" s="1"/>
  <c r="AJ15" s="1"/>
  <c r="AJ16" s="1"/>
  <c r="AJ17" s="1"/>
  <c r="AJ18" s="1"/>
  <c r="AJ19" s="1"/>
  <c r="AJ20" s="1"/>
  <c r="AJ21" s="1"/>
  <c r="AJ22" s="1"/>
  <c r="AJ23" s="1"/>
  <c r="AJ24" s="1"/>
  <c r="AJ25" s="1"/>
  <c r="AJ26" s="1"/>
  <c r="AJ27" s="1"/>
  <c r="AJ28" s="1"/>
  <c r="AJ29" s="1"/>
  <c r="AJ30" s="1"/>
  <c r="AJ31" s="1"/>
  <c r="AJ32" s="1"/>
  <c r="AJ33" s="1"/>
  <c r="AJ34" s="1"/>
  <c r="AJ35" s="1"/>
  <c r="AJ36" s="1"/>
  <c r="AJ37" s="1"/>
  <c r="AJ38" s="1"/>
  <c r="AJ39" s="1"/>
  <c r="AJ40" s="1"/>
  <c r="AJ41" s="1"/>
  <c r="AJ42" s="1"/>
  <c r="AJ43" s="1"/>
  <c r="AJ44" s="1"/>
  <c r="AJ45" s="1"/>
  <c r="AJ46" s="1"/>
  <c r="AJ47" s="1"/>
  <c r="AJ48" s="1"/>
  <c r="AJ49" s="1"/>
  <c r="AJ50" s="1"/>
  <c r="AJ51" s="1"/>
  <c r="AJ52" s="1"/>
  <c r="AJ53" s="1"/>
  <c r="AJ54" s="1"/>
  <c r="AJ55" s="1"/>
  <c r="AJ56" s="1"/>
  <c r="AJ57" s="1"/>
  <c r="AJ58" s="1"/>
  <c r="AJ59" s="1"/>
  <c r="AJ60" s="1"/>
  <c r="AJ61" s="1"/>
  <c r="AJ62" s="1"/>
  <c r="AJ63" s="1"/>
  <c r="AJ64" s="1"/>
  <c r="AJ65" s="1"/>
  <c r="AJ66" s="1"/>
  <c r="AJ67" s="1"/>
  <c r="AJ68" s="1"/>
  <c r="AJ69" s="1"/>
  <c r="AJ70" s="1"/>
  <c r="AJ71" s="1"/>
  <c r="AJ72" s="1"/>
  <c r="AJ73" s="1"/>
  <c r="AJ74" s="1"/>
  <c r="AJ75" s="1"/>
  <c r="AJ76" s="1"/>
  <c r="AJ77" s="1"/>
  <c r="AJ78" s="1"/>
  <c r="AJ79" s="1"/>
  <c r="AJ80" s="1"/>
  <c r="AJ81" s="1"/>
  <c r="AJ82" s="1"/>
  <c r="AJ83" s="1"/>
  <c r="AJ84" s="1"/>
  <c r="AJ85" s="1"/>
  <c r="AJ86" s="1"/>
  <c r="AJ87" s="1"/>
  <c r="AJ88" s="1"/>
  <c r="AJ89" s="1"/>
  <c r="AJ90" s="1"/>
  <c r="AJ91" s="1"/>
  <c r="AJ92" s="1"/>
  <c r="AJ93" s="1"/>
  <c r="AJ94" s="1"/>
  <c r="AJ95" s="1"/>
  <c r="AJ96" s="1"/>
  <c r="AJ97" s="1"/>
  <c r="AJ98" s="1"/>
  <c r="AJ99" s="1"/>
  <c r="AJ100" s="1"/>
  <c r="AJ101" s="1"/>
  <c r="AJ102" s="1"/>
  <c r="AJ103" s="1"/>
  <c r="AJ104" s="1"/>
  <c r="AJ105" s="1"/>
  <c r="AJ106" s="1"/>
  <c r="AJ107" s="1"/>
  <c r="AJ108" s="1"/>
  <c r="AJ109" s="1"/>
  <c r="AJ110" s="1"/>
  <c r="AJ111" s="1"/>
  <c r="AJ112" s="1"/>
  <c r="AJ113" s="1"/>
  <c r="AJ114" s="1"/>
  <c r="AJ115" s="1"/>
  <c r="AJ116" s="1"/>
  <c r="AJ117" s="1"/>
  <c r="AJ118" s="1"/>
  <c r="AJ119" s="1"/>
  <c r="AJ120" s="1"/>
  <c r="AJ121" s="1"/>
  <c r="AJ122" s="1"/>
  <c r="AJ123" s="1"/>
  <c r="AJ124" s="1"/>
  <c r="AJ125" s="1"/>
  <c r="AJ126" s="1"/>
  <c r="AJ127" s="1"/>
  <c r="AJ128" s="1"/>
  <c r="AJ129" s="1"/>
  <c r="AJ130" s="1"/>
  <c r="AJ131" s="1"/>
  <c r="AJ132" s="1"/>
  <c r="AJ133" s="1"/>
  <c r="AJ134" s="1"/>
  <c r="AJ135" s="1"/>
  <c r="AJ136" s="1"/>
  <c r="AJ137" s="1"/>
  <c r="AJ138" s="1"/>
  <c r="AJ139" s="1"/>
  <c r="AJ140" s="1"/>
  <c r="AJ141" s="1"/>
  <c r="AJ142" s="1"/>
  <c r="AJ143" s="1"/>
  <c r="AJ144" s="1"/>
  <c r="AJ145" s="1"/>
  <c r="AJ146" s="1"/>
  <c r="AJ147" s="1"/>
  <c r="AJ148" s="1"/>
  <c r="AJ149" s="1"/>
  <c r="AJ150" s="1"/>
  <c r="AJ151" s="1"/>
  <c r="AJ152" s="1"/>
  <c r="AJ153" s="1"/>
  <c r="AJ154" s="1"/>
  <c r="AJ155" s="1"/>
  <c r="AJ156" s="1"/>
  <c r="AJ157" s="1"/>
  <c r="AJ158" s="1"/>
  <c r="AJ159" s="1"/>
  <c r="AJ160" s="1"/>
  <c r="AJ161" s="1"/>
  <c r="AJ162" s="1"/>
  <c r="AJ163" s="1"/>
  <c r="C5" i="3"/>
  <c r="C18" i="2"/>
  <c r="B18"/>
  <c r="C17"/>
  <c r="B17"/>
  <c r="C16"/>
  <c r="B16"/>
  <c r="C15"/>
  <c r="B15"/>
  <c r="A13"/>
  <c r="A3"/>
  <c r="C5"/>
  <c r="C4"/>
  <c r="B5"/>
  <c r="B4"/>
  <c r="B10"/>
  <c r="B8"/>
  <c r="C11"/>
  <c r="F12" s="1"/>
  <c r="B11"/>
  <c r="C9"/>
  <c r="B9"/>
  <c r="C7"/>
  <c r="B7"/>
  <c r="C6"/>
  <c r="L19" s="1"/>
  <c r="B6"/>
  <c r="F26" l="1"/>
  <c r="F25"/>
  <c r="G8"/>
  <c r="M18"/>
  <c r="H23"/>
  <c r="F24"/>
  <c r="F23"/>
  <c r="F27"/>
  <c r="H18" a="1"/>
  <c r="H18" s="1"/>
  <c r="L21"/>
  <c r="G3"/>
  <c r="F4"/>
  <c r="F3"/>
  <c r="F5"/>
  <c r="G12"/>
  <c r="M19"/>
  <c r="M20" s="1"/>
  <c r="H15" a="1"/>
  <c r="H15" s="1"/>
  <c r="L22" l="1"/>
  <c r="M22" s="1"/>
  <c r="H5" s="1"/>
  <c r="M21"/>
  <c r="H4" s="1"/>
  <c r="G4"/>
  <c r="H3"/>
  <c r="G5" l="1"/>
  <c r="M23"/>
  <c r="H6"/>
  <c r="H24" s="1"/>
  <c r="H26" l="1"/>
  <c r="H25"/>
  <c r="H8"/>
  <c r="H9" s="1"/>
  <c r="H11" s="1"/>
  <c r="H19"/>
  <c r="H20" s="1"/>
  <c r="H21" s="1"/>
  <c r="H27" l="1"/>
  <c r="H12"/>
  <c r="H13" s="1"/>
  <c r="H16" s="1"/>
  <c r="H28" l="1"/>
  <c r="C22" s="1"/>
  <c r="H32" i="1" s="1"/>
  <c r="M4" l="1"/>
  <c r="H33"/>
  <c r="H34" s="1"/>
  <c r="H40" s="1"/>
  <c r="H42" l="1"/>
  <c r="H48" l="1"/>
  <c r="H49" s="1"/>
  <c r="M6"/>
</calcChain>
</file>

<file path=xl/sharedStrings.xml><?xml version="1.0" encoding="utf-8"?>
<sst xmlns="http://schemas.openxmlformats.org/spreadsheetml/2006/main" count="4801" uniqueCount="1297">
  <si>
    <t>Sum Insured</t>
  </si>
  <si>
    <t>25 Lacs</t>
  </si>
  <si>
    <t>Plan</t>
  </si>
  <si>
    <t>Elite</t>
  </si>
  <si>
    <t>Family Combination</t>
  </si>
  <si>
    <t>DOB of eldest member</t>
  </si>
  <si>
    <t>Location</t>
  </si>
  <si>
    <t>Mumbai</t>
  </si>
  <si>
    <t>Policy Tenure</t>
  </si>
  <si>
    <t>Optional Benefits</t>
  </si>
  <si>
    <t>Hospital Cash</t>
  </si>
  <si>
    <t>YES</t>
  </si>
  <si>
    <t>Premium Calculation</t>
  </si>
  <si>
    <t>Drop down entry</t>
  </si>
  <si>
    <t>Manual entry</t>
  </si>
  <si>
    <t>SI</t>
  </si>
  <si>
    <t>Family Combinations</t>
  </si>
  <si>
    <t>Zones</t>
  </si>
  <si>
    <t>Zone 1</t>
  </si>
  <si>
    <t>Delhi (NCR)</t>
  </si>
  <si>
    <t>Chennai</t>
  </si>
  <si>
    <t>5 Lacs</t>
  </si>
  <si>
    <t>Supreme</t>
  </si>
  <si>
    <t>Bengaluru</t>
  </si>
  <si>
    <t>10 Lacs</t>
  </si>
  <si>
    <t>Hyderabad</t>
  </si>
  <si>
    <t>15 Lacs</t>
  </si>
  <si>
    <t>Kolkata</t>
  </si>
  <si>
    <t>20 Lacs</t>
  </si>
  <si>
    <t>Pune</t>
  </si>
  <si>
    <t>Gujrat</t>
  </si>
  <si>
    <t>30 Lacs</t>
  </si>
  <si>
    <t>Zone 2</t>
  </si>
  <si>
    <t>Rest of India</t>
  </si>
  <si>
    <t>50 Lacs</t>
  </si>
  <si>
    <t>100 Lacs</t>
  </si>
  <si>
    <t>150 Lacs</t>
  </si>
  <si>
    <t>Rate tables - Zone 1, without Deductible, without Tiered option and without any Disease specific loading</t>
  </si>
  <si>
    <t>Premium Rates are based on age of the oldest member in the family</t>
  </si>
  <si>
    <t>Individual</t>
  </si>
  <si>
    <t>Age</t>
  </si>
  <si>
    <t>91 days</t>
  </si>
  <si>
    <t>Option for opting Hospital Cash Rider (For Individual and Family Floater)</t>
  </si>
  <si>
    <t>Limit/Day</t>
  </si>
  <si>
    <t>% of Base rate in Zone 1</t>
  </si>
  <si>
    <t>1.)</t>
  </si>
  <si>
    <t>Zonal Discount (not applicable on Hospital Cash Rider)</t>
  </si>
  <si>
    <t>Zone Categorization</t>
  </si>
  <si>
    <t>Cities</t>
  </si>
  <si>
    <t>Discount</t>
  </si>
  <si>
    <t>For Zone 1 (Discount on Base premium)</t>
  </si>
  <si>
    <t>Delhi (NCR), Mumbai including Suburbs, Chennai, Bengaluru, Hyderabad, Kolkata, Pune, Gujarat</t>
  </si>
  <si>
    <t>For Zone 2 (Discount on Base premium)</t>
  </si>
  <si>
    <t>2.)</t>
  </si>
  <si>
    <t>Discount for multi-year policy period</t>
  </si>
  <si>
    <t>Policy Period in years</t>
  </si>
  <si>
    <t>Discount on base premium</t>
  </si>
  <si>
    <t>Inputs</t>
  </si>
  <si>
    <t>Calculations</t>
  </si>
  <si>
    <t>Working Area</t>
  </si>
  <si>
    <t>Total Premium</t>
  </si>
  <si>
    <t>One Year</t>
  </si>
  <si>
    <t>Two Years</t>
  </si>
  <si>
    <t>Three Years</t>
  </si>
  <si>
    <t>Age of eldest member</t>
  </si>
  <si>
    <t>data name</t>
  </si>
  <si>
    <t>a_1a</t>
  </si>
  <si>
    <t>a_1a1c</t>
  </si>
  <si>
    <t>a_1a2c</t>
  </si>
  <si>
    <t>a_2a</t>
  </si>
  <si>
    <t>a_2a2c</t>
  </si>
  <si>
    <t>a_2a1c</t>
  </si>
  <si>
    <t>Total Table Premium</t>
  </si>
  <si>
    <t>Zonal Discount</t>
  </si>
  <si>
    <t>Premium after Discounts</t>
  </si>
  <si>
    <t>Hospital Cash loading</t>
  </si>
  <si>
    <t>Discount on Hospital Cash loading for multi year policy</t>
  </si>
  <si>
    <t>Premium after loading Hospital Cash</t>
  </si>
  <si>
    <t>1)</t>
  </si>
  <si>
    <t>2)</t>
  </si>
  <si>
    <t>3)</t>
  </si>
  <si>
    <t>4)</t>
  </si>
  <si>
    <t>Premium w/o Service Tax</t>
  </si>
  <si>
    <t xml:space="preserve">Premium </t>
  </si>
  <si>
    <t>Accessible Cells</t>
  </si>
  <si>
    <t>NO</t>
  </si>
  <si>
    <t>Zone</t>
  </si>
  <si>
    <t>Not Applicable</t>
  </si>
  <si>
    <t>Applicable</t>
  </si>
  <si>
    <t>NA</t>
  </si>
  <si>
    <t>2 Lacs</t>
  </si>
  <si>
    <t>3 Lacs</t>
  </si>
  <si>
    <t>4 Lacs</t>
  </si>
  <si>
    <t>Option for opting Top-up plan on annual aggregate basis</t>
  </si>
  <si>
    <t>Multiplicative Factor Applied on Table Premium rate for Individual and Family Floater</t>
  </si>
  <si>
    <t>Deductible (on annual aggregate basis)</t>
  </si>
  <si>
    <t>1 lac</t>
  </si>
  <si>
    <t>Classic</t>
  </si>
  <si>
    <t>Top Up plan factor</t>
  </si>
  <si>
    <t>Premium after adding top up plan</t>
  </si>
  <si>
    <t>If Applicable, please select your top up option below</t>
  </si>
  <si>
    <t>Top up Plan option</t>
  </si>
  <si>
    <t>Choose Deductible amount, if want to opt for top-up</t>
  </si>
  <si>
    <t>Want to choose Topup plan?</t>
  </si>
  <si>
    <t>Option for including US/Canada for International treatment/worldwide hospitalization</t>
  </si>
  <si>
    <t>Want to include US/Canada for International treatment/ Worldwide hospitalization</t>
  </si>
  <si>
    <t>If Applicable, please select your option below</t>
  </si>
  <si>
    <t>Non-Accessible Cells</t>
  </si>
  <si>
    <t>Calculated field</t>
  </si>
  <si>
    <t>Loading for US/Canada option</t>
  </si>
  <si>
    <t>Premium after loading for US/Canada</t>
  </si>
  <si>
    <t>Premium for Hospital Cash Loading</t>
  </si>
  <si>
    <t>Hospital Cash premium loading after discount</t>
  </si>
  <si>
    <t>a_1a3c</t>
  </si>
  <si>
    <t>a_1a4c</t>
  </si>
  <si>
    <t>a_2a3c</t>
  </si>
  <si>
    <t>a_2a4c</t>
  </si>
  <si>
    <t>(B) Total Tax</t>
  </si>
  <si>
    <t>USER - INPUTS</t>
  </si>
  <si>
    <t>PREMIUM - Summary</t>
  </si>
  <si>
    <t>Result field</t>
  </si>
  <si>
    <t>Freezed field</t>
  </si>
  <si>
    <r>
      <t>Option to include US/Canada for International treatment/ Worldwide hospitalization</t>
    </r>
    <r>
      <rPr>
        <sz val="14"/>
        <color indexed="60"/>
        <rFont val="Calibri"/>
        <family val="2"/>
      </rPr>
      <t xml:space="preserve"> </t>
    </r>
    <r>
      <rPr>
        <b/>
        <i/>
        <u/>
        <sz val="14"/>
        <color indexed="60"/>
        <rFont val="Calibri"/>
        <family val="2"/>
      </rPr>
      <t>(ONLY ELITE)</t>
    </r>
  </si>
  <si>
    <r>
      <rPr>
        <b/>
        <i/>
        <u/>
        <sz val="14"/>
        <color indexed="60"/>
        <rFont val="Calibri"/>
        <family val="2"/>
      </rPr>
      <t>(Only Classic &amp; Supreme)</t>
    </r>
    <r>
      <rPr>
        <sz val="12"/>
        <color indexed="8"/>
        <rFont val="Calibri"/>
        <family val="2"/>
      </rPr>
      <t xml:space="preserve">  Top Up Plan</t>
    </r>
  </si>
  <si>
    <t>DOB Format - DD-MM-YYYY</t>
  </si>
  <si>
    <t>Net Premium</t>
  </si>
  <si>
    <t>Gross Premium</t>
  </si>
  <si>
    <t>(A) Net Premium</t>
  </si>
  <si>
    <t>For Column Number</t>
  </si>
  <si>
    <t>CITY_NAME</t>
  </si>
  <si>
    <t>STATE_NAME</t>
  </si>
  <si>
    <t>ZONE</t>
  </si>
  <si>
    <t>ANDAMANISLANDS</t>
  </si>
  <si>
    <t>AMALAPURAM</t>
  </si>
  <si>
    <t>ANAKAPALLE</t>
  </si>
  <si>
    <t>ANANTAPUR</t>
  </si>
  <si>
    <t>ARMOOR</t>
  </si>
  <si>
    <t>BHADRACHALAM</t>
  </si>
  <si>
    <t>BHIMAVARAM</t>
  </si>
  <si>
    <t>CHANDRAGIRI</t>
  </si>
  <si>
    <t>CHIRALA</t>
  </si>
  <si>
    <t>CHITOOR</t>
  </si>
  <si>
    <t>CHODAVARAM</t>
  </si>
  <si>
    <t>CUDDAPAH</t>
  </si>
  <si>
    <t>DHARMAVARAM</t>
  </si>
  <si>
    <t>EASTGODAVARI</t>
  </si>
  <si>
    <t>ELURU</t>
  </si>
  <si>
    <t>GAISWAL</t>
  </si>
  <si>
    <t>GUDIVADA</t>
  </si>
  <si>
    <t>GUNTAKAL</t>
  </si>
  <si>
    <t>GUNTUR</t>
  </si>
  <si>
    <t>HANUMAKONDA</t>
  </si>
  <si>
    <t>HINDUPUR</t>
  </si>
  <si>
    <t>JAGGAYYAPET</t>
  </si>
  <si>
    <t>KAKINADA</t>
  </si>
  <si>
    <t>KAMAREDDY</t>
  </si>
  <si>
    <t>KAVALI</t>
  </si>
  <si>
    <t>KAZIPET</t>
  </si>
  <si>
    <t>KHARGON</t>
  </si>
  <si>
    <t>KOTHAGUDEM</t>
  </si>
  <si>
    <t>KRISHNA</t>
  </si>
  <si>
    <t>KURNOOL</t>
  </si>
  <si>
    <t>MACHILIPATNAM</t>
  </si>
  <si>
    <t>MADANAPALLI</t>
  </si>
  <si>
    <t>MANCHERIAL</t>
  </si>
  <si>
    <t>MANDAPETA</t>
  </si>
  <si>
    <t>MEDAK</t>
  </si>
  <si>
    <t>MEDCHAL</t>
  </si>
  <si>
    <t>MIRYALAGUDA</t>
  </si>
  <si>
    <t>NAGARI</t>
  </si>
  <si>
    <t>NANDYAL</t>
  </si>
  <si>
    <t>NELLORE</t>
  </si>
  <si>
    <t>NIDADAVOLE</t>
  </si>
  <si>
    <t>NUZVID</t>
  </si>
  <si>
    <t>ONGOLE</t>
  </si>
  <si>
    <t>PALAKOLE</t>
  </si>
  <si>
    <t>PARALAKAMUDI</t>
  </si>
  <si>
    <t>PEDDAPALLI</t>
  </si>
  <si>
    <t>PRAKASAM</t>
  </si>
  <si>
    <t>PRODDATUR</t>
  </si>
  <si>
    <t>RAJAHMUNDRY</t>
  </si>
  <si>
    <t>RAJAMPET</t>
  </si>
  <si>
    <t>RANGAREDDY</t>
  </si>
  <si>
    <t>SANGAREDDY</t>
  </si>
  <si>
    <t>SECUNDERABAD</t>
  </si>
  <si>
    <t>SOMAJIGUDA</t>
  </si>
  <si>
    <t>SRIKAKULAM</t>
  </si>
  <si>
    <t>TADEPALLIGUDEM</t>
  </si>
  <si>
    <t>TENALI</t>
  </si>
  <si>
    <t>TIRUPATHI</t>
  </si>
  <si>
    <t>VAIZAG</t>
  </si>
  <si>
    <t>VIJAYAWADA</t>
  </si>
  <si>
    <t>VIKARABAD</t>
  </si>
  <si>
    <t>VISHAKHAPATNAM</t>
  </si>
  <si>
    <t>VIZIANAGARAM</t>
  </si>
  <si>
    <t>WESTGODAVARI</t>
  </si>
  <si>
    <t>ZAHIRABAD</t>
  </si>
  <si>
    <t>ALONG</t>
  </si>
  <si>
    <t>DAPORIJO</t>
  </si>
  <si>
    <t>DIBANGVALLEY</t>
  </si>
  <si>
    <t>DKANNADA</t>
  </si>
  <si>
    <t>EASTKAMENG</t>
  </si>
  <si>
    <t>EASTSIANG</t>
  </si>
  <si>
    <t>LOHIT</t>
  </si>
  <si>
    <t>LOWERSUBANSIRI</t>
  </si>
  <si>
    <t>TIRAP</t>
  </si>
  <si>
    <t>TOWANG</t>
  </si>
  <si>
    <t>WESTKAMENG</t>
  </si>
  <si>
    <t>WESTSIANG</t>
  </si>
  <si>
    <t>WESTSUBANSIRI</t>
  </si>
  <si>
    <t>BARPETA</t>
  </si>
  <si>
    <t>Assam</t>
  </si>
  <si>
    <t>CACHAR</t>
  </si>
  <si>
    <t>DARRANG</t>
  </si>
  <si>
    <t>DHUBRI</t>
  </si>
  <si>
    <t>DIBRUGARH</t>
  </si>
  <si>
    <t>GOALPARA</t>
  </si>
  <si>
    <t>GOGMUKH</t>
  </si>
  <si>
    <t>GUWAHATI</t>
  </si>
  <si>
    <t>JEYPORE</t>
  </si>
  <si>
    <t>JORHAT</t>
  </si>
  <si>
    <t>KARBIANGLONG</t>
  </si>
  <si>
    <t>KOKRAJHAR</t>
  </si>
  <si>
    <t>LAKHIMPUR</t>
  </si>
  <si>
    <t>MANGALDAI</t>
  </si>
  <si>
    <t>MORIGAON</t>
  </si>
  <si>
    <t>NAGAON</t>
  </si>
  <si>
    <t>NALBARI</t>
  </si>
  <si>
    <t>NOWGONG</t>
  </si>
  <si>
    <t>PRAGJOTISPUR</t>
  </si>
  <si>
    <t>SIBSAGAR</t>
  </si>
  <si>
    <t>SILCHAR</t>
  </si>
  <si>
    <t>SONITPUR</t>
  </si>
  <si>
    <t>TEZPUR</t>
  </si>
  <si>
    <t>TINSUKIA</t>
  </si>
  <si>
    <t>ANANDPUR</t>
  </si>
  <si>
    <t>Bihar</t>
  </si>
  <si>
    <t>ARRAH</t>
  </si>
  <si>
    <t>BEGUSARAI</t>
  </si>
  <si>
    <t>BETTAIAH</t>
  </si>
  <si>
    <t>BHOJPUR</t>
  </si>
  <si>
    <t>CHAPRA</t>
  </si>
  <si>
    <t>DARBHANGA</t>
  </si>
  <si>
    <t>GAYA</t>
  </si>
  <si>
    <t>GIRIDH</t>
  </si>
  <si>
    <t>GODDA</t>
  </si>
  <si>
    <t>GOPALGANJ</t>
  </si>
  <si>
    <t>JEHANABAD</t>
  </si>
  <si>
    <t>KATIHAR</t>
  </si>
  <si>
    <t>KHAGARIA</t>
  </si>
  <si>
    <t>MADHEPURA</t>
  </si>
  <si>
    <t>MADHUBANI</t>
  </si>
  <si>
    <t>MONGHYR</t>
  </si>
  <si>
    <t>MOTIHARI</t>
  </si>
  <si>
    <t>NALANDA</t>
  </si>
  <si>
    <t>NAWADAH</t>
  </si>
  <si>
    <t>PATNA</t>
  </si>
  <si>
    <t>PERIYAR</t>
  </si>
  <si>
    <t>ROHTAS</t>
  </si>
  <si>
    <t>SAHARSA</t>
  </si>
  <si>
    <t>SAHIBGANJ</t>
  </si>
  <si>
    <t>SAMASTIPUR</t>
  </si>
  <si>
    <t>SARAN</t>
  </si>
  <si>
    <t>SASARAM</t>
  </si>
  <si>
    <t>SINGHBHUM</t>
  </si>
  <si>
    <t>SITAMARHI</t>
  </si>
  <si>
    <t>SIWAN</t>
  </si>
  <si>
    <t>TECHANABAD</t>
  </si>
  <si>
    <t>AMBIKAPUR</t>
  </si>
  <si>
    <t>Chattisgarh</t>
  </si>
  <si>
    <t>BAIKUNTHPUR</t>
  </si>
  <si>
    <t>BASTAR</t>
  </si>
  <si>
    <t>BHATGAON</t>
  </si>
  <si>
    <t>BHILLAI</t>
  </si>
  <si>
    <t>BILASPUR</t>
  </si>
  <si>
    <t>DANTEWADA</t>
  </si>
  <si>
    <t>DHAMTARI</t>
  </si>
  <si>
    <t>DONGUGAON</t>
  </si>
  <si>
    <t>DURG</t>
  </si>
  <si>
    <t>JAGDALPUR</t>
  </si>
  <si>
    <t>KANKER</t>
  </si>
  <si>
    <t>KORBA</t>
  </si>
  <si>
    <t>RAIGARH</t>
  </si>
  <si>
    <t>RAIPUR</t>
  </si>
  <si>
    <t>RAJNANDAGAON</t>
  </si>
  <si>
    <t>SILVASSA</t>
  </si>
  <si>
    <t>DAMAN</t>
  </si>
  <si>
    <t>AZADPUR</t>
  </si>
  <si>
    <t>Delhi</t>
  </si>
  <si>
    <t>DELHI</t>
  </si>
  <si>
    <t>NEWDELHI</t>
  </si>
  <si>
    <t>BALANGIR</t>
  </si>
  <si>
    <t>Goa</t>
  </si>
  <si>
    <t>BORDA,MORGOA</t>
  </si>
  <si>
    <t>GOA</t>
  </si>
  <si>
    <t>GOASOUTH</t>
  </si>
  <si>
    <t>PANAJI</t>
  </si>
  <si>
    <t>VERNA</t>
  </si>
  <si>
    <t>AHMEDABAD</t>
  </si>
  <si>
    <t>Gujarat</t>
  </si>
  <si>
    <t>AMRELI</t>
  </si>
  <si>
    <t>ANAND</t>
  </si>
  <si>
    <t>ANJAR</t>
  </si>
  <si>
    <t>ARNRER</t>
  </si>
  <si>
    <t>BANASKANTHA</t>
  </si>
  <si>
    <t>BARDOLI</t>
  </si>
  <si>
    <t>BARODA</t>
  </si>
  <si>
    <t>BHARUCH</t>
  </si>
  <si>
    <t>BHAVNAGAR</t>
  </si>
  <si>
    <t>BHUJ</t>
  </si>
  <si>
    <t>BILIMORA</t>
  </si>
  <si>
    <t>BODELI</t>
  </si>
  <si>
    <t>DADARNAGARHAVELI</t>
  </si>
  <si>
    <t>DADRA</t>
  </si>
  <si>
    <t>DAHEJ</t>
  </si>
  <si>
    <t>DAHOD</t>
  </si>
  <si>
    <t>DHARMAJ</t>
  </si>
  <si>
    <t>DIU</t>
  </si>
  <si>
    <t>DWARAKA</t>
  </si>
  <si>
    <t>GANDHIDHAM</t>
  </si>
  <si>
    <t>GANDHINAGAR</t>
  </si>
  <si>
    <t>GOBLEJVILLAGE</t>
  </si>
  <si>
    <t>GODHRA</t>
  </si>
  <si>
    <t>GONDAL</t>
  </si>
  <si>
    <t>HALOL</t>
  </si>
  <si>
    <t>HIMMATNAGAR</t>
  </si>
  <si>
    <t>JAMNAGAR</t>
  </si>
  <si>
    <t>JETPUR</t>
  </si>
  <si>
    <t>JUNAGADH</t>
  </si>
  <si>
    <t>KAPADGUNJ</t>
  </si>
  <si>
    <t>KAPADWANJ</t>
  </si>
  <si>
    <t>KARAMSAD</t>
  </si>
  <si>
    <t>KARIMGANJ</t>
  </si>
  <si>
    <t>KHEDA</t>
  </si>
  <si>
    <t>KOSAMBA</t>
  </si>
  <si>
    <t>KUTCH</t>
  </si>
  <si>
    <t>LADNU</t>
  </si>
  <si>
    <t>MAHUA</t>
  </si>
  <si>
    <t>MANDVI</t>
  </si>
  <si>
    <t>MEHSANA</t>
  </si>
  <si>
    <t>MITHAPUR</t>
  </si>
  <si>
    <t>MODASA</t>
  </si>
  <si>
    <t>MOGRI</t>
  </si>
  <si>
    <t>MORBI</t>
  </si>
  <si>
    <t>NADIAD</t>
  </si>
  <si>
    <t>NARMADA</t>
  </si>
  <si>
    <t>NARODA</t>
  </si>
  <si>
    <t>NAVSARI</t>
  </si>
  <si>
    <t>ODHAV</t>
  </si>
  <si>
    <t>PADRA</t>
  </si>
  <si>
    <t>PALANPUR</t>
  </si>
  <si>
    <t>PALEJ</t>
  </si>
  <si>
    <t>PALITANA</t>
  </si>
  <si>
    <t>PANCHAMAHAL</t>
  </si>
  <si>
    <t>PANOLI</t>
  </si>
  <si>
    <t>PATAN</t>
  </si>
  <si>
    <t>PETLAD</t>
  </si>
  <si>
    <t>PORBANDAR</t>
  </si>
  <si>
    <t>RAJKOT</t>
  </si>
  <si>
    <t>RAJPIPLA</t>
  </si>
  <si>
    <t>RAJULA</t>
  </si>
  <si>
    <t>RANIP</t>
  </si>
  <si>
    <t>RANOLI</t>
  </si>
  <si>
    <t>RAPAR</t>
  </si>
  <si>
    <t>SABARKANTHA</t>
  </si>
  <si>
    <t>SUBHANPURA</t>
  </si>
  <si>
    <t>SURAT</t>
  </si>
  <si>
    <t>SURENDRANAGAR</t>
  </si>
  <si>
    <t>UNJHA</t>
  </si>
  <si>
    <t>UPLETA</t>
  </si>
  <si>
    <t>UPSUBANSIRI</t>
  </si>
  <si>
    <t>VADODARA</t>
  </si>
  <si>
    <t>VALLABHVIDYANAGAR</t>
  </si>
  <si>
    <t>VALSAD</t>
  </si>
  <si>
    <t>VANTHALI</t>
  </si>
  <si>
    <t>VAPI</t>
  </si>
  <si>
    <t>VASAI</t>
  </si>
  <si>
    <t>VATVA</t>
  </si>
  <si>
    <t>VERAVAL</t>
  </si>
  <si>
    <t>VIJAPUR</t>
  </si>
  <si>
    <t>VIRAMGAM</t>
  </si>
  <si>
    <t>VYARA</t>
  </si>
  <si>
    <t>AMBALA</t>
  </si>
  <si>
    <t>Haryana</t>
  </si>
  <si>
    <t>BAHADURGARH</t>
  </si>
  <si>
    <t>BALASINOR</t>
  </si>
  <si>
    <t>BALLABHGARH</t>
  </si>
  <si>
    <t>BHIWANI</t>
  </si>
  <si>
    <t>DHARUHERA</t>
  </si>
  <si>
    <t>DHIWANI</t>
  </si>
  <si>
    <t>FARIDABAD</t>
  </si>
  <si>
    <t>FATEHABAD</t>
  </si>
  <si>
    <t>GURGAON</t>
  </si>
  <si>
    <t>HISSAR</t>
  </si>
  <si>
    <t>HODEL</t>
  </si>
  <si>
    <t>JAGADHARI</t>
  </si>
  <si>
    <t>JHAJJAR</t>
  </si>
  <si>
    <t>JIND</t>
  </si>
  <si>
    <t>KAITHAL</t>
  </si>
  <si>
    <t>KALKA</t>
  </si>
  <si>
    <t>KARNAL</t>
  </si>
  <si>
    <t>KURUKSHETRA</t>
  </si>
  <si>
    <t>MAHENDERGARH</t>
  </si>
  <si>
    <t>MEWAT</t>
  </si>
  <si>
    <t>NILOKHERI</t>
  </si>
  <si>
    <t>PALWAL</t>
  </si>
  <si>
    <t>PANCHAKULA</t>
  </si>
  <si>
    <t>PANCHKULA</t>
  </si>
  <si>
    <t>PANIPAT</t>
  </si>
  <si>
    <t>PINJORE</t>
  </si>
  <si>
    <t>REWARI</t>
  </si>
  <si>
    <t>ROHTAK</t>
  </si>
  <si>
    <t>SHAHABADM</t>
  </si>
  <si>
    <t>SIRSA</t>
  </si>
  <si>
    <t>SIWANI</t>
  </si>
  <si>
    <t>SONEPAT</t>
  </si>
  <si>
    <t>YAMUNANAGAR</t>
  </si>
  <si>
    <t>BADDI</t>
  </si>
  <si>
    <t>BALLARPUR</t>
  </si>
  <si>
    <t>BARSAR</t>
  </si>
  <si>
    <t>CHAMBA</t>
  </si>
  <si>
    <t>DHARAMSALA</t>
  </si>
  <si>
    <t>HASOT</t>
  </si>
  <si>
    <t>KANGRA</t>
  </si>
  <si>
    <t>KINNAUR</t>
  </si>
  <si>
    <t>KULLU</t>
  </si>
  <si>
    <t>MANDI</t>
  </si>
  <si>
    <t>NAHAN</t>
  </si>
  <si>
    <t>NALAGARH</t>
  </si>
  <si>
    <t>PARWANOO</t>
  </si>
  <si>
    <t>SHIMLA</t>
  </si>
  <si>
    <t>SIRMOUR</t>
  </si>
  <si>
    <t>SOLAN</t>
  </si>
  <si>
    <t>UNA</t>
  </si>
  <si>
    <t>BADGAM</t>
  </si>
  <si>
    <t>Bantalab</t>
  </si>
  <si>
    <t>BARAMULA</t>
  </si>
  <si>
    <t>BORSAD</t>
  </si>
  <si>
    <t>DODA</t>
  </si>
  <si>
    <t>JAMMU</t>
  </si>
  <si>
    <t>JAMMUTAWI</t>
  </si>
  <si>
    <t>KARGIL</t>
  </si>
  <si>
    <t>KATHUA</t>
  </si>
  <si>
    <t>KUPWARA</t>
  </si>
  <si>
    <t>LEH</t>
  </si>
  <si>
    <t>POONCH</t>
  </si>
  <si>
    <t>PULWAMA</t>
  </si>
  <si>
    <t>RAJOURI</t>
  </si>
  <si>
    <t>SRINAGAR</t>
  </si>
  <si>
    <t>UDHAMPUR</t>
  </si>
  <si>
    <t>BHAGALPUR</t>
  </si>
  <si>
    <t>Jharkhand</t>
  </si>
  <si>
    <t>BOKARO</t>
  </si>
  <si>
    <t>CHAIBASA</t>
  </si>
  <si>
    <t>DEOGHAR</t>
  </si>
  <si>
    <t>DHANBAD</t>
  </si>
  <si>
    <t>DUMKA</t>
  </si>
  <si>
    <t>GHATSHILA</t>
  </si>
  <si>
    <t>GUMLA</t>
  </si>
  <si>
    <t>HAZARIBAGH</t>
  </si>
  <si>
    <t>JAMSHEDPUR</t>
  </si>
  <si>
    <t>JHUMRITELAIYA</t>
  </si>
  <si>
    <t>Koderma</t>
  </si>
  <si>
    <t>LOHARDAGA</t>
  </si>
  <si>
    <t>PAKUR</t>
  </si>
  <si>
    <t>PALAMU</t>
  </si>
  <si>
    <t>RANCHI</t>
  </si>
  <si>
    <t>Karnataka</t>
  </si>
  <si>
    <t>BAGALKHOT</t>
  </si>
  <si>
    <t>BAGALUR</t>
  </si>
  <si>
    <t>BAGRU</t>
  </si>
  <si>
    <t>BANTWAL</t>
  </si>
  <si>
    <t>BELGAUM</t>
  </si>
  <si>
    <t>BELLARY</t>
  </si>
  <si>
    <t>BENGALURU</t>
  </si>
  <si>
    <t>BHADRAVATHI</t>
  </si>
  <si>
    <t>BIDAR</t>
  </si>
  <si>
    <t>BIJAPUR</t>
  </si>
  <si>
    <t>CHAMARAJANAGAR</t>
  </si>
  <si>
    <t>CHIKKABALLAPUR</t>
  </si>
  <si>
    <t>CHIKMAGALUR</t>
  </si>
  <si>
    <t>CHIMMAD</t>
  </si>
  <si>
    <t>CHITRADURGA</t>
  </si>
  <si>
    <t>DAKOR</t>
  </si>
  <si>
    <t>DAVANGERE</t>
  </si>
  <si>
    <t>DHARWAD</t>
  </si>
  <si>
    <t>GADAG</t>
  </si>
  <si>
    <t>GANGAVATHI</t>
  </si>
  <si>
    <t>GULBARGA</t>
  </si>
  <si>
    <t>HASSAN</t>
  </si>
  <si>
    <t>HAVERI</t>
  </si>
  <si>
    <t>HOSPET</t>
  </si>
  <si>
    <t>HUBLI</t>
  </si>
  <si>
    <t>KAGADASPURA</t>
  </si>
  <si>
    <t>KAIGA</t>
  </si>
  <si>
    <t>KARKALA</t>
  </si>
  <si>
    <t>KARWAR</t>
  </si>
  <si>
    <t>KODAGU</t>
  </si>
  <si>
    <t>KOLAR</t>
  </si>
  <si>
    <t>KOPPAL</t>
  </si>
  <si>
    <t>KOWTHAL</t>
  </si>
  <si>
    <t>KUMTA</t>
  </si>
  <si>
    <t>KUNDAPURA</t>
  </si>
  <si>
    <t>KUREKUPPA</t>
  </si>
  <si>
    <t>MADIKERI</t>
  </si>
  <si>
    <t>MANDYA</t>
  </si>
  <si>
    <t>MANGALORE</t>
  </si>
  <si>
    <t>MANIPAL</t>
  </si>
  <si>
    <t>MYSORE</t>
  </si>
  <si>
    <t>NARASINGHGARH</t>
  </si>
  <si>
    <t>PUTTUR</t>
  </si>
  <si>
    <t>RAICHUR</t>
  </si>
  <si>
    <t>RAMANAGARAM</t>
  </si>
  <si>
    <t>RAMDURG</t>
  </si>
  <si>
    <t>SEDAM</t>
  </si>
  <si>
    <t>SHAGYAM</t>
  </si>
  <si>
    <t>SHIMOGA</t>
  </si>
  <si>
    <t>SINDHANOOR</t>
  </si>
  <si>
    <t>SIRAGUPPA</t>
  </si>
  <si>
    <t>SIRSI</t>
  </si>
  <si>
    <t>SULIA</t>
  </si>
  <si>
    <t>THARWAD</t>
  </si>
  <si>
    <t>TIPTUR</t>
  </si>
  <si>
    <t>TUMKUR</t>
  </si>
  <si>
    <t>UDUPI</t>
  </si>
  <si>
    <t>UTTARKANNADA</t>
  </si>
  <si>
    <t>ADOOR</t>
  </si>
  <si>
    <t>Kerala</t>
  </si>
  <si>
    <t>ALLEPPEY</t>
  </si>
  <si>
    <t>ALUVA</t>
  </si>
  <si>
    <t>BADAGARA</t>
  </si>
  <si>
    <t>CALICUT</t>
  </si>
  <si>
    <t>CANNANORE</t>
  </si>
  <si>
    <t>CHANGANACHERY</t>
  </si>
  <si>
    <t>CHATHANNOR</t>
  </si>
  <si>
    <t>CHENGANOOR</t>
  </si>
  <si>
    <t>COCHIN</t>
  </si>
  <si>
    <t>ERNAKULAM</t>
  </si>
  <si>
    <t>IDUKI</t>
  </si>
  <si>
    <t>KADAKKAVOOR</t>
  </si>
  <si>
    <t>KALOOR</t>
  </si>
  <si>
    <t>KANNUR</t>
  </si>
  <si>
    <t>KARUNAGAPALLY</t>
  </si>
  <si>
    <t>KASARAGODE</t>
  </si>
  <si>
    <t>KAZHAKOOTAM</t>
  </si>
  <si>
    <t>KILLIMANOOR</t>
  </si>
  <si>
    <t>KOCHI</t>
  </si>
  <si>
    <t>KOLLAM</t>
  </si>
  <si>
    <t>KOTHAMANGALAM</t>
  </si>
  <si>
    <t>KOTTARAKKARA</t>
  </si>
  <si>
    <t>KOTTAYAM</t>
  </si>
  <si>
    <t>KOZHIKODE</t>
  </si>
  <si>
    <t>KUMARAKON</t>
  </si>
  <si>
    <t>KUNNAMANGALAM</t>
  </si>
  <si>
    <t>MAHE</t>
  </si>
  <si>
    <t>MALLAPURAM</t>
  </si>
  <si>
    <t>MANJERI</t>
  </si>
  <si>
    <t>MAVELIKARA</t>
  </si>
  <si>
    <t>MOOVATTUPUZHA</t>
  </si>
  <si>
    <t>MUNNAR</t>
  </si>
  <si>
    <t>NEDUMANGADU</t>
  </si>
  <si>
    <t>OTTAPALAYAM</t>
  </si>
  <si>
    <t>PADANILAM</t>
  </si>
  <si>
    <t>PALA</t>
  </si>
  <si>
    <t>PALAKKAD</t>
  </si>
  <si>
    <t>PALGHAT</t>
  </si>
  <si>
    <t>PALLAKOL</t>
  </si>
  <si>
    <t>PARAVOOR</t>
  </si>
  <si>
    <t>PATHANAMTHITTA</t>
  </si>
  <si>
    <t>PAYYANUR</t>
  </si>
  <si>
    <t>PERALAM</t>
  </si>
  <si>
    <t>PERINTALMANNA</t>
  </si>
  <si>
    <t>PERUMBAVOOR</t>
  </si>
  <si>
    <t>PUNALUR</t>
  </si>
  <si>
    <t>QUILANDI</t>
  </si>
  <si>
    <t>QUILON</t>
  </si>
  <si>
    <t>RANDAMPUZHA</t>
  </si>
  <si>
    <t>THALIPARAMBA</t>
  </si>
  <si>
    <t>THALLASSERY</t>
  </si>
  <si>
    <t>THEKKADY</t>
  </si>
  <si>
    <t>THRISSUR</t>
  </si>
  <si>
    <t>THIRUVALLA</t>
  </si>
  <si>
    <t>THIRUVANANTHAPURAM</t>
  </si>
  <si>
    <t>THODUPUZHA</t>
  </si>
  <si>
    <t>THYCAUD</t>
  </si>
  <si>
    <t>TIRUR</t>
  </si>
  <si>
    <t>TRICHUR</t>
  </si>
  <si>
    <t>Trissur</t>
  </si>
  <si>
    <t>TRIVANDRUM</t>
  </si>
  <si>
    <t>UZHAVOOR</t>
  </si>
  <si>
    <t>VADAGARA</t>
  </si>
  <si>
    <t>VADAKKANCHERI</t>
  </si>
  <si>
    <t>Vaikom</t>
  </si>
  <si>
    <t>WYNAD</t>
  </si>
  <si>
    <t>KAVARATTI</t>
  </si>
  <si>
    <t>Lakshwadweep</t>
  </si>
  <si>
    <t>BADWANI</t>
  </si>
  <si>
    <t>BALAGHAT</t>
  </si>
  <si>
    <t>BARWANI</t>
  </si>
  <si>
    <t>BETUL</t>
  </si>
  <si>
    <t>BHIND</t>
  </si>
  <si>
    <t>BHOPAL</t>
  </si>
  <si>
    <t>BURHANPUR</t>
  </si>
  <si>
    <t>CHHATARPUR</t>
  </si>
  <si>
    <t>CHHINDWARA</t>
  </si>
  <si>
    <t>DAMOH</t>
  </si>
  <si>
    <t>DATIA</t>
  </si>
  <si>
    <t>DEWAS</t>
  </si>
  <si>
    <t>DHAR</t>
  </si>
  <si>
    <t>DINDORI</t>
  </si>
  <si>
    <t>GAIMOD</t>
  </si>
  <si>
    <t>GUNA</t>
  </si>
  <si>
    <t>GWALIOR</t>
  </si>
  <si>
    <t>HARDA</t>
  </si>
  <si>
    <t>HOSHANGABAD</t>
  </si>
  <si>
    <t>INDORE</t>
  </si>
  <si>
    <t>ITARSI</t>
  </si>
  <si>
    <t>JABALPUR</t>
  </si>
  <si>
    <t>JHABUA</t>
  </si>
  <si>
    <t>KARHIL</t>
  </si>
  <si>
    <t>KATNI</t>
  </si>
  <si>
    <t>KHAMBHAT</t>
  </si>
  <si>
    <t>KHANDWA</t>
  </si>
  <si>
    <t>KHARGONE</t>
  </si>
  <si>
    <t>MANDIDEEP</t>
  </si>
  <si>
    <t>MANDLA</t>
  </si>
  <si>
    <t>MANDSAUR</t>
  </si>
  <si>
    <t>MHOW</t>
  </si>
  <si>
    <t>MORENA</t>
  </si>
  <si>
    <t>NARSINGHPUR</t>
  </si>
  <si>
    <t>NEEMUCH</t>
  </si>
  <si>
    <t>OBRA</t>
  </si>
  <si>
    <t>PANNA</t>
  </si>
  <si>
    <t>PITHAMPUR</t>
  </si>
  <si>
    <t>RAISEN</t>
  </si>
  <si>
    <t>RAJGARH</t>
  </si>
  <si>
    <t>RAJPUR</t>
  </si>
  <si>
    <t>RATHLAM</t>
  </si>
  <si>
    <t>RATLAM</t>
  </si>
  <si>
    <t>REWA</t>
  </si>
  <si>
    <t>SAGAR</t>
  </si>
  <si>
    <t>SAHDOL</t>
  </si>
  <si>
    <t>SATNA</t>
  </si>
  <si>
    <t>SEHORE</t>
  </si>
  <si>
    <t>SENDHWA</t>
  </si>
  <si>
    <t>SEONI</t>
  </si>
  <si>
    <t>SHAHDOL</t>
  </si>
  <si>
    <t>SHAJAPUR</t>
  </si>
  <si>
    <t>SHIVPURI</t>
  </si>
  <si>
    <t>SIDHI</t>
  </si>
  <si>
    <t>SIEON</t>
  </si>
  <si>
    <t>SINGRAULI</t>
  </si>
  <si>
    <t>SURGUJA</t>
  </si>
  <si>
    <t>TIKAMGARH</t>
  </si>
  <si>
    <t>UJJAIN</t>
  </si>
  <si>
    <t>VIDISHA</t>
  </si>
  <si>
    <t>WARASEMI</t>
  </si>
  <si>
    <t>AHMEDNAGAR</t>
  </si>
  <si>
    <t>Maharashtra</t>
  </si>
  <si>
    <t>AJANTA</t>
  </si>
  <si>
    <t>AKOLA</t>
  </si>
  <si>
    <t>ALIBAGH</t>
  </si>
  <si>
    <t>AMRAVATI</t>
  </si>
  <si>
    <t>ANKLESHWAR</t>
  </si>
  <si>
    <t>AURANGABAD</t>
  </si>
  <si>
    <t>BADLAPUR</t>
  </si>
  <si>
    <t>BARAMATI</t>
  </si>
  <si>
    <t>BEED</t>
  </si>
  <si>
    <t>BHANDRA</t>
  </si>
  <si>
    <t>BHIWANDI</t>
  </si>
  <si>
    <t>BHUSAWAL</t>
  </si>
  <si>
    <t>BULDANA</t>
  </si>
  <si>
    <t>CHANDRAPUR</t>
  </si>
  <si>
    <t>DHULE</t>
  </si>
  <si>
    <t>GADCHIROLI</t>
  </si>
  <si>
    <t>GONDIA</t>
  </si>
  <si>
    <t>JALGAON</t>
  </si>
  <si>
    <t>JALNA</t>
  </si>
  <si>
    <t>KALYAN</t>
  </si>
  <si>
    <t>KHOPOLI</t>
  </si>
  <si>
    <t>KOLHAPUR</t>
  </si>
  <si>
    <t>LATUR</t>
  </si>
  <si>
    <t>MALEGAON</t>
  </si>
  <si>
    <t>MALVAN</t>
  </si>
  <si>
    <t>MUMBAI</t>
  </si>
  <si>
    <t>NAGATHONE</t>
  </si>
  <si>
    <t>NAGPUR</t>
  </si>
  <si>
    <t>NANDAPUR</t>
  </si>
  <si>
    <t>NANDED</t>
  </si>
  <si>
    <t>NANDURBAR</t>
  </si>
  <si>
    <t>NASIK</t>
  </si>
  <si>
    <t>NAVIMUMBAI</t>
  </si>
  <si>
    <t>OROS</t>
  </si>
  <si>
    <t>OSMANABAD</t>
  </si>
  <si>
    <t>PALGHAR</t>
  </si>
  <si>
    <t>PANVEL</t>
  </si>
  <si>
    <t>PARBHANI</t>
  </si>
  <si>
    <t>Patalganga</t>
  </si>
  <si>
    <t>PIMPARI</t>
  </si>
  <si>
    <t>PimpriChinchwad</t>
  </si>
  <si>
    <t>PUNE</t>
  </si>
  <si>
    <t>RAIGAD</t>
  </si>
  <si>
    <t>RATNAGIRI</t>
  </si>
  <si>
    <t>SANGLI</t>
  </si>
  <si>
    <t>SATARA</t>
  </si>
  <si>
    <t>SAWANTWADI</t>
  </si>
  <si>
    <t>SINDHUDURG</t>
  </si>
  <si>
    <t>SINDKHEDA</t>
  </si>
  <si>
    <t>SOLAPUR</t>
  </si>
  <si>
    <t>SRIRAMPUR</t>
  </si>
  <si>
    <t>TARAPUR</t>
  </si>
  <si>
    <t>THANE</t>
  </si>
  <si>
    <t>TITWALA</t>
  </si>
  <si>
    <t>ULHASNAGAR</t>
  </si>
  <si>
    <t>WADKHAL</t>
  </si>
  <si>
    <t>WARDHA</t>
  </si>
  <si>
    <t>WASHIM</t>
  </si>
  <si>
    <t>YAVATMAL</t>
  </si>
  <si>
    <t>YEOTMAL</t>
  </si>
  <si>
    <t>BISHENPUR</t>
  </si>
  <si>
    <t>Manipur</t>
  </si>
  <si>
    <t>CHURCHANDPUR</t>
  </si>
  <si>
    <t>IMPHAL</t>
  </si>
  <si>
    <t>LUNAWADA</t>
  </si>
  <si>
    <t>NORTHCACHARHILL</t>
  </si>
  <si>
    <t>SENAPATI</t>
  </si>
  <si>
    <t>TAMENGLONG</t>
  </si>
  <si>
    <t>THAUBAL</t>
  </si>
  <si>
    <t>UKHRUL</t>
  </si>
  <si>
    <t>AMALSAD</t>
  </si>
  <si>
    <t>Meghalaya</t>
  </si>
  <si>
    <t>BUMIHAT,MEGHALAYA</t>
  </si>
  <si>
    <t>EASTGAROHILLS</t>
  </si>
  <si>
    <t>EASTKHASIHILLS</t>
  </si>
  <si>
    <t>JAINTIAHILLS</t>
  </si>
  <si>
    <t>SHILLONG</t>
  </si>
  <si>
    <t>UDGIR</t>
  </si>
  <si>
    <t>WESTGAROHILLS</t>
  </si>
  <si>
    <t>WESTKHASIHILLS</t>
  </si>
  <si>
    <t>AIZAWAL</t>
  </si>
  <si>
    <t>Mizoram</t>
  </si>
  <si>
    <t>CHHIMTUIPUI</t>
  </si>
  <si>
    <t>DIMAPUR</t>
  </si>
  <si>
    <t>Nagaland</t>
  </si>
  <si>
    <t>KOHIMA</t>
  </si>
  <si>
    <t>MOKOKCHUNG</t>
  </si>
  <si>
    <t>MON</t>
  </si>
  <si>
    <t>PHEK</t>
  </si>
  <si>
    <t>TUENSANG</t>
  </si>
  <si>
    <t>WOKHA</t>
  </si>
  <si>
    <t>ZUNHEBATO</t>
  </si>
  <si>
    <t>ANGUL</t>
  </si>
  <si>
    <t>Orissa</t>
  </si>
  <si>
    <t>BALASORE</t>
  </si>
  <si>
    <t>BARGARH</t>
  </si>
  <si>
    <t>BARBIL</t>
  </si>
  <si>
    <t>BERHAMPUR</t>
  </si>
  <si>
    <t>BHADRAK</t>
  </si>
  <si>
    <t>BHUBANESHWAR</t>
  </si>
  <si>
    <t>BOLANGIR</t>
  </si>
  <si>
    <t>Boudh</t>
  </si>
  <si>
    <t>CHANDIKHOL</t>
  </si>
  <si>
    <t>CHHATRAPUR</t>
  </si>
  <si>
    <t>CUTTACK</t>
  </si>
  <si>
    <t>Deogarh</t>
  </si>
  <si>
    <t>DHENKANAL</t>
  </si>
  <si>
    <t>Gajapati</t>
  </si>
  <si>
    <t>GANJAM</t>
  </si>
  <si>
    <t>JAGATSINGHPUR</t>
  </si>
  <si>
    <t>JAJPUR</t>
  </si>
  <si>
    <t>JHARSUGUDA</t>
  </si>
  <si>
    <t>KALAHANDI</t>
  </si>
  <si>
    <t>KALOL</t>
  </si>
  <si>
    <t>Kandhamal</t>
  </si>
  <si>
    <t>Kendrapara</t>
  </si>
  <si>
    <t>KEONJHAR</t>
  </si>
  <si>
    <t>KHURDA</t>
  </si>
  <si>
    <t>KORAPUT</t>
  </si>
  <si>
    <t>LANJIGARH</t>
  </si>
  <si>
    <t>MAYURBHANJ</t>
  </si>
  <si>
    <t>Nabarangapur</t>
  </si>
  <si>
    <t>NAYAGARH</t>
  </si>
  <si>
    <t>NUAPARA</t>
  </si>
  <si>
    <t>PARADEEP</t>
  </si>
  <si>
    <t>PHULBANI</t>
  </si>
  <si>
    <t>PURI</t>
  </si>
  <si>
    <t>Rayagada</t>
  </si>
  <si>
    <t>ROURKELA</t>
  </si>
  <si>
    <t>SAMBALPUR</t>
  </si>
  <si>
    <t>SOMITIPUR</t>
  </si>
  <si>
    <t>Sonepur</t>
  </si>
  <si>
    <t>SUNDARGARH</t>
  </si>
  <si>
    <t>KARAIKAL</t>
  </si>
  <si>
    <t>Pondicherry</t>
  </si>
  <si>
    <t>PONDICHERRY</t>
  </si>
  <si>
    <t>VILLIANUR</t>
  </si>
  <si>
    <t>ABOHAR</t>
  </si>
  <si>
    <t>Punjab</t>
  </si>
  <si>
    <t>AMRITSAR</t>
  </si>
  <si>
    <t>BAGAPURNA</t>
  </si>
  <si>
    <t>BATHINDA</t>
  </si>
  <si>
    <t>BHATINDA</t>
  </si>
  <si>
    <t>CHANDIGARH</t>
  </si>
  <si>
    <t>Derabassi</t>
  </si>
  <si>
    <t>FARIDKOT</t>
  </si>
  <si>
    <t>FEROZEPUR</t>
  </si>
  <si>
    <t>GORAYA</t>
  </si>
  <si>
    <t>GURDASPUR</t>
  </si>
  <si>
    <t>HOSHIARPUR</t>
  </si>
  <si>
    <t>JAGRAON</t>
  </si>
  <si>
    <t>JALLANDHAR</t>
  </si>
  <si>
    <t>JULLUNDER</t>
  </si>
  <si>
    <t>KANNAUJ</t>
  </si>
  <si>
    <t>KAPURTHALA</t>
  </si>
  <si>
    <t>KHANNA</t>
  </si>
  <si>
    <t>KHARAR</t>
  </si>
  <si>
    <t>LUDHIANA</t>
  </si>
  <si>
    <t>LUNGLEI</t>
  </si>
  <si>
    <t>MANIMAJRA</t>
  </si>
  <si>
    <t>Mansa</t>
  </si>
  <si>
    <t>MOGA</t>
  </si>
  <si>
    <t>MOHALI</t>
  </si>
  <si>
    <t>MORINDA</t>
  </si>
  <si>
    <t>Mubarikpur</t>
  </si>
  <si>
    <t>MUKERIAN</t>
  </si>
  <si>
    <t>NANGAL</t>
  </si>
  <si>
    <t>NAWASHAHR</t>
  </si>
  <si>
    <t>Nayanangal</t>
  </si>
  <si>
    <t>PATHANKOT</t>
  </si>
  <si>
    <t>PATIALA</t>
  </si>
  <si>
    <t>PHAGWARA</t>
  </si>
  <si>
    <t>Rajpura</t>
  </si>
  <si>
    <t>RANIGUNJ</t>
  </si>
  <si>
    <t>ROPAR</t>
  </si>
  <si>
    <t>Rupnagar</t>
  </si>
  <si>
    <t>SANGRUR</t>
  </si>
  <si>
    <t>SUNAM</t>
  </si>
  <si>
    <t>ZIRAKPUR</t>
  </si>
  <si>
    <t>AJMER</t>
  </si>
  <si>
    <t>Rajasthan</t>
  </si>
  <si>
    <t>ALWAR</t>
  </si>
  <si>
    <t>BANSWARA</t>
  </si>
  <si>
    <t>BARAN</t>
  </si>
  <si>
    <t>BARMER</t>
  </si>
  <si>
    <t>BEAWAR</t>
  </si>
  <si>
    <t>BHARATPUR</t>
  </si>
  <si>
    <t>BHILWARA</t>
  </si>
  <si>
    <t>BHIWARI</t>
  </si>
  <si>
    <t>BIKANER</t>
  </si>
  <si>
    <t>BUNDI</t>
  </si>
  <si>
    <t>CHANDEL</t>
  </si>
  <si>
    <t>CHITTORGARH</t>
  </si>
  <si>
    <t>CHURU</t>
  </si>
  <si>
    <t>DAUSA</t>
  </si>
  <si>
    <t>DHOLPUR</t>
  </si>
  <si>
    <t>DHORAJI</t>
  </si>
  <si>
    <t>DUNGARPUR</t>
  </si>
  <si>
    <t>GANGANAGAR</t>
  </si>
  <si>
    <t>HANUMANGARH</t>
  </si>
  <si>
    <t>HINDAUN</t>
  </si>
  <si>
    <t>HINDON</t>
  </si>
  <si>
    <t>JAIPUR</t>
  </si>
  <si>
    <t>JAISALMER</t>
  </si>
  <si>
    <t>JALORE</t>
  </si>
  <si>
    <t>JHALAWAR</t>
  </si>
  <si>
    <t>JHUNJHUNU</t>
  </si>
  <si>
    <t>JODHPUR</t>
  </si>
  <si>
    <t>KARAULI</t>
  </si>
  <si>
    <t>KEKRI</t>
  </si>
  <si>
    <t>KISHANGARH</t>
  </si>
  <si>
    <t>KOTA</t>
  </si>
  <si>
    <t>KUTPUTLI</t>
  </si>
  <si>
    <t>MADANAGANJ</t>
  </si>
  <si>
    <t>MAKRANA</t>
  </si>
  <si>
    <t>NAGAUR</t>
  </si>
  <si>
    <t>NASEERABAD</t>
  </si>
  <si>
    <t>PALI</t>
  </si>
  <si>
    <t>PILANI</t>
  </si>
  <si>
    <t>PUSHKAR</t>
  </si>
  <si>
    <t>RAJSAMAND</t>
  </si>
  <si>
    <t>RATANGARH</t>
  </si>
  <si>
    <t>SANGANER</t>
  </si>
  <si>
    <t>SARWAR</t>
  </si>
  <si>
    <t>SAWAIMADHOPUR</t>
  </si>
  <si>
    <t>SIKAR</t>
  </si>
  <si>
    <t>SIROHI</t>
  </si>
  <si>
    <t>SIRSHI</t>
  </si>
  <si>
    <t>SRIGANGANAGR</t>
  </si>
  <si>
    <t>SUJANGARH</t>
  </si>
  <si>
    <t>TONK</t>
  </si>
  <si>
    <t>UDAIPUR</t>
  </si>
  <si>
    <t>EASTSIKKIM</t>
  </si>
  <si>
    <t>Sikkim</t>
  </si>
  <si>
    <t>GANGTOK</t>
  </si>
  <si>
    <t>NAGALAND</t>
  </si>
  <si>
    <t>NORTHSIKKIM</t>
  </si>
  <si>
    <t>SIKKA</t>
  </si>
  <si>
    <t>SOUTHSIKKIM</t>
  </si>
  <si>
    <t>WESTSIKKIM</t>
  </si>
  <si>
    <t>AMBUR</t>
  </si>
  <si>
    <t>Tamilnadu</t>
  </si>
  <si>
    <t>ANNA</t>
  </si>
  <si>
    <t>ARAKKONAM</t>
  </si>
  <si>
    <t>ARNI</t>
  </si>
  <si>
    <t>ARANTHANGI</t>
  </si>
  <si>
    <t>ARCOT</t>
  </si>
  <si>
    <t>ARIYALUR</t>
  </si>
  <si>
    <t>AROKKANAM</t>
  </si>
  <si>
    <t>ARUPPUKOTTAI</t>
  </si>
  <si>
    <t>BARGUR</t>
  </si>
  <si>
    <t>CHENGAIANNA</t>
  </si>
  <si>
    <t>CHENGALPATTU</t>
  </si>
  <si>
    <t>CHENNAI</t>
  </si>
  <si>
    <t>CHEYYAR</t>
  </si>
  <si>
    <t>CHIDAMBARAM</t>
  </si>
  <si>
    <t>COIMBATORE</t>
  </si>
  <si>
    <t>COONOOR</t>
  </si>
  <si>
    <t>CUDDALORE</t>
  </si>
  <si>
    <t>DHARAPURAM</t>
  </si>
  <si>
    <t>DHARMAPURI</t>
  </si>
  <si>
    <t>DINDIGUL-QEM</t>
  </si>
  <si>
    <t>ERODE</t>
  </si>
  <si>
    <t>GOBICHETTIPALAYAM</t>
  </si>
  <si>
    <t>GOPICHETTIPALAYAM</t>
  </si>
  <si>
    <t>GUDALORE</t>
  </si>
  <si>
    <t>GUDIYATHAM</t>
  </si>
  <si>
    <t>GUDUVANCHERRI</t>
  </si>
  <si>
    <t>HOSUR</t>
  </si>
  <si>
    <t>KALAYARKOVIL</t>
  </si>
  <si>
    <t>KALLAKURUCHI</t>
  </si>
  <si>
    <t>KALPAKKAM</t>
  </si>
  <si>
    <t>KAMARAJ</t>
  </si>
  <si>
    <t>KAMRUP</t>
  </si>
  <si>
    <t>KANCHIPURAM</t>
  </si>
  <si>
    <t>KANYAKUMARI</t>
  </si>
  <si>
    <t>KARAIKUDI</t>
  </si>
  <si>
    <t>KARUR</t>
  </si>
  <si>
    <t>KATPADI</t>
  </si>
  <si>
    <t>KILAKKARAI</t>
  </si>
  <si>
    <t>KODAIKANNAL</t>
  </si>
  <si>
    <t>KOVILPATTI</t>
  </si>
  <si>
    <t>KRISHNAGIRI</t>
  </si>
  <si>
    <t>KUMBAKONAM</t>
  </si>
  <si>
    <t>LALGUDI</t>
  </si>
  <si>
    <t>MADHURANTHAGAM</t>
  </si>
  <si>
    <t>MADURAI</t>
  </si>
  <si>
    <t>MANAMADURAI</t>
  </si>
  <si>
    <t>MANNARKUDI</t>
  </si>
  <si>
    <t>Mayiladuthurai</t>
  </si>
  <si>
    <t>METTUPALAYAM</t>
  </si>
  <si>
    <t>METTUR</t>
  </si>
  <si>
    <t>MINJURE</t>
  </si>
  <si>
    <t>NAGAPATTINAM</t>
  </si>
  <si>
    <t>NAGARKOIL</t>
  </si>
  <si>
    <t>NAMAKKAL</t>
  </si>
  <si>
    <t>NELLAIKATTA</t>
  </si>
  <si>
    <t>NEMILI</t>
  </si>
  <si>
    <t>NEYVELI</t>
  </si>
  <si>
    <t>NILGIRIS</t>
  </si>
  <si>
    <t>NORTHARCOT</t>
  </si>
  <si>
    <t>OOTY</t>
  </si>
  <si>
    <t>PALANI</t>
  </si>
  <si>
    <t>PAPANASAM</t>
  </si>
  <si>
    <t>PARAMAKUDI</t>
  </si>
  <si>
    <t>PASUMPON</t>
  </si>
  <si>
    <t>PATTUKKOTTAI</t>
  </si>
  <si>
    <t>PERAMBALUR</t>
  </si>
  <si>
    <t>PERUNTHURAI</t>
  </si>
  <si>
    <t>POLLACHI</t>
  </si>
  <si>
    <t>PONNARI</t>
  </si>
  <si>
    <t>PUDUKOTTAI</t>
  </si>
  <si>
    <t>PUNNALUR</t>
  </si>
  <si>
    <t>RAJAPALAYAM</t>
  </si>
  <si>
    <t>RAMANATHAPURAM</t>
  </si>
  <si>
    <t>RAMNAD</t>
  </si>
  <si>
    <t>RANIPET</t>
  </si>
  <si>
    <t>SALEM</t>
  </si>
  <si>
    <t>SANKAGIRI</t>
  </si>
  <si>
    <t>SANKARANKOVIL</t>
  </si>
  <si>
    <t>SATTUR</t>
  </si>
  <si>
    <t>SATYAMANGALAM</t>
  </si>
  <si>
    <t>SIRKALI</t>
  </si>
  <si>
    <t>SIVAGANGAI</t>
  </si>
  <si>
    <t>SIVAKASI</t>
  </si>
  <si>
    <t>SOTHUPAKKAM</t>
  </si>
  <si>
    <t>SOUTHARCOT</t>
  </si>
  <si>
    <t>SRIPERUMBUDUR</t>
  </si>
  <si>
    <t>SRIVILLIPUTHUR</t>
  </si>
  <si>
    <t>TADIPATRI</t>
  </si>
  <si>
    <t>TENKASI</t>
  </si>
  <si>
    <t>THANGADH</t>
  </si>
  <si>
    <t>THANJAVUR</t>
  </si>
  <si>
    <t>THENI</t>
  </si>
  <si>
    <t>THENKASI</t>
  </si>
  <si>
    <t>THIRUCHENDUR</t>
  </si>
  <si>
    <t>THIRUCHENGODU</t>
  </si>
  <si>
    <t>THIRUKKAZHUKUNDRAM</t>
  </si>
  <si>
    <t>THIRUKOILUR</t>
  </si>
  <si>
    <t>THIRUPATHUR</t>
  </si>
  <si>
    <t>THIRUPPORUR</t>
  </si>
  <si>
    <t>THIRUVALLUR</t>
  </si>
  <si>
    <t>THIRUVANAMALAI</t>
  </si>
  <si>
    <t>THIRUVARUR</t>
  </si>
  <si>
    <t>THITTAGUDI</t>
  </si>
  <si>
    <t>THONDI</t>
  </si>
  <si>
    <t>THUCKLAY</t>
  </si>
  <si>
    <t>Thuraiyur</t>
  </si>
  <si>
    <t>THINDIVANAM</t>
  </si>
  <si>
    <t>TIRUCHIRAPALLI</t>
  </si>
  <si>
    <t>TIRUNELVELI</t>
  </si>
  <si>
    <t>TIRUPUR</t>
  </si>
  <si>
    <t>TIRUTTANI</t>
  </si>
  <si>
    <t>TIRUVANNAMALAI</t>
  </si>
  <si>
    <t>TIRUVARUR</t>
  </si>
  <si>
    <t>TRICHY</t>
  </si>
  <si>
    <t>TUTICORIN</t>
  </si>
  <si>
    <t>UDUMALPET</t>
  </si>
  <si>
    <t>ULUNDERPET</t>
  </si>
  <si>
    <t>UTHIRAMERUR</t>
  </si>
  <si>
    <t>VALLIYOOR</t>
  </si>
  <si>
    <t>VALPARAI</t>
  </si>
  <si>
    <t>VANDAVASI</t>
  </si>
  <si>
    <t>VEDARANYAM</t>
  </si>
  <si>
    <t>VELANKANI</t>
  </si>
  <si>
    <t>VELLAKOVIL</t>
  </si>
  <si>
    <t>VELLORE</t>
  </si>
  <si>
    <t>VETTAVALAM</t>
  </si>
  <si>
    <t>VILLUPURAM</t>
  </si>
  <si>
    <t>VIRALIMALAI</t>
  </si>
  <si>
    <t>VRIDHACHALAM</t>
  </si>
  <si>
    <t>VIRUDHUNAGAR</t>
  </si>
  <si>
    <t>WALAJA</t>
  </si>
  <si>
    <t>ADILABAD</t>
  </si>
  <si>
    <t>Telangana</t>
  </si>
  <si>
    <t>HYDERABAD</t>
  </si>
  <si>
    <t>KARIMNAGAR</t>
  </si>
  <si>
    <t>KHAMMAM</t>
  </si>
  <si>
    <t>MAHABOBNAGAR</t>
  </si>
  <si>
    <t>NALGONDA</t>
  </si>
  <si>
    <t>NIZAMABAD</t>
  </si>
  <si>
    <t>WARANGAL</t>
  </si>
  <si>
    <t>AGARTALA</t>
  </si>
  <si>
    <t>Tripura</t>
  </si>
  <si>
    <t>NORTHTRIPURA</t>
  </si>
  <si>
    <t>SOUTHTRIPURA</t>
  </si>
  <si>
    <t>WESTTRIPURA</t>
  </si>
  <si>
    <t>AGRA</t>
  </si>
  <si>
    <t>ALIGARH</t>
  </si>
  <si>
    <t>ALLAHABAD</t>
  </si>
  <si>
    <t>ALMORA</t>
  </si>
  <si>
    <t>AURAIYA</t>
  </si>
  <si>
    <t>AZAMGARH</t>
  </si>
  <si>
    <t>BAHRAICH</t>
  </si>
  <si>
    <t>BALLIA</t>
  </si>
  <si>
    <t>BALRAMPUR</t>
  </si>
  <si>
    <t>BAMRAULI</t>
  </si>
  <si>
    <t>BANDA</t>
  </si>
  <si>
    <t>BARABANKI</t>
  </si>
  <si>
    <t>BARAUT</t>
  </si>
  <si>
    <t>BAREILLY</t>
  </si>
  <si>
    <t>BASTI</t>
  </si>
  <si>
    <t>BHAGPAT</t>
  </si>
  <si>
    <t>BIJNORE</t>
  </si>
  <si>
    <t>BLP</t>
  </si>
  <si>
    <t>BUDAUN</t>
  </si>
  <si>
    <t>BULANDSHAHAR</t>
  </si>
  <si>
    <t>CHAMOLI</t>
  </si>
  <si>
    <t>DADRI</t>
  </si>
  <si>
    <t>DEORIA</t>
  </si>
  <si>
    <t>ETAH</t>
  </si>
  <si>
    <t>ETAWAH</t>
  </si>
  <si>
    <t>FAIZABAD</t>
  </si>
  <si>
    <t>FARRUKHABAD</t>
  </si>
  <si>
    <t>FATEHPUR</t>
  </si>
  <si>
    <t>FIROZABAD</t>
  </si>
  <si>
    <t>GAUTHAMBUDDHNAGAR</t>
  </si>
  <si>
    <t>GHAZIABAD</t>
  </si>
  <si>
    <t>GHAZIPUR</t>
  </si>
  <si>
    <t>GONDA</t>
  </si>
  <si>
    <t>GORAKHPUR</t>
  </si>
  <si>
    <t>HAMIRPUR</t>
  </si>
  <si>
    <t>HAPUR</t>
  </si>
  <si>
    <t>HARDOI</t>
  </si>
  <si>
    <t>HATHRAS</t>
  </si>
  <si>
    <t>Itanagar</t>
  </si>
  <si>
    <t>JALAUN</t>
  </si>
  <si>
    <t>JAUNPUR</t>
  </si>
  <si>
    <t>JHANSI</t>
  </si>
  <si>
    <t>KANPUR</t>
  </si>
  <si>
    <t>KASHIPUR</t>
  </si>
  <si>
    <t>KHAMBOLAJ</t>
  </si>
  <si>
    <t>KHERI</t>
  </si>
  <si>
    <t>KHURJA</t>
  </si>
  <si>
    <t>LALITPUR</t>
  </si>
  <si>
    <t>LUCKNOW</t>
  </si>
  <si>
    <t>MAHOBA</t>
  </si>
  <si>
    <t>MAINPURI</t>
  </si>
  <si>
    <t>MATHURA</t>
  </si>
  <si>
    <t>MEERUT</t>
  </si>
  <si>
    <t>MIRZAPUR</t>
  </si>
  <si>
    <t>MORADABAD</t>
  </si>
  <si>
    <t>MUZAFFARNAGAR</t>
  </si>
  <si>
    <t>MUZZAFARPUR</t>
  </si>
  <si>
    <t>NARENDRANAGAR</t>
  </si>
  <si>
    <t>NOIDA</t>
  </si>
  <si>
    <t>PALLIA</t>
  </si>
  <si>
    <t>PAURIGARHWAL</t>
  </si>
  <si>
    <t>PITHORAGARH</t>
  </si>
  <si>
    <t>PRATAPGARH</t>
  </si>
  <si>
    <t>RAEBARELI</t>
  </si>
  <si>
    <t>RAMPUR</t>
  </si>
  <si>
    <t>RENUKOOT</t>
  </si>
  <si>
    <t>SAHARANPUR</t>
  </si>
  <si>
    <t>SAHIBABAD</t>
  </si>
  <si>
    <t>SHAHJAHANPUR</t>
  </si>
  <si>
    <t>SHAMALI</t>
  </si>
  <si>
    <t>SIKKIM</t>
  </si>
  <si>
    <t>SITAPUR</t>
  </si>
  <si>
    <t>SONEBHADRA</t>
  </si>
  <si>
    <t>SULTANPUR</t>
  </si>
  <si>
    <t>UNNAO</t>
  </si>
  <si>
    <t>VAISHALI</t>
  </si>
  <si>
    <t>VARANASI</t>
  </si>
  <si>
    <t>VRINDABAN</t>
  </si>
  <si>
    <t>Uttarakhand</t>
  </si>
  <si>
    <t>PILIBHIT</t>
  </si>
  <si>
    <t>BHUJIAGHAT</t>
  </si>
  <si>
    <t>Uttaranchal</t>
  </si>
  <si>
    <t>DEHRADUN</t>
  </si>
  <si>
    <t>HALDWANI</t>
  </si>
  <si>
    <t>HARIDWAR</t>
  </si>
  <si>
    <t>JASPUR</t>
  </si>
  <si>
    <t>MUSSOORIE</t>
  </si>
  <si>
    <t>NAINITAL</t>
  </si>
  <si>
    <t>NAJIBABAD</t>
  </si>
  <si>
    <t>RISHIKESH</t>
  </si>
  <si>
    <t>ROORKEE</t>
  </si>
  <si>
    <t>RUDRAPARAYAG</t>
  </si>
  <si>
    <t>RUDRAPUR</t>
  </si>
  <si>
    <t>TEHRI</t>
  </si>
  <si>
    <t>UTTARKASHI</t>
  </si>
  <si>
    <t>24NORTHPARGANAS</t>
  </si>
  <si>
    <t>24PARGANAS</t>
  </si>
  <si>
    <t>24SOUTHPARGANAS</t>
  </si>
  <si>
    <t>AASANSOL</t>
  </si>
  <si>
    <t>AGARPARA</t>
  </si>
  <si>
    <t>ALIPUR</t>
  </si>
  <si>
    <t>ALIPURDUAR</t>
  </si>
  <si>
    <t>BALLY</t>
  </si>
  <si>
    <t>BANKURA</t>
  </si>
  <si>
    <t>BARAKHPUR</t>
  </si>
  <si>
    <t>BARASAT</t>
  </si>
  <si>
    <t>BARRACKPORE</t>
  </si>
  <si>
    <t>BASIRIAT</t>
  </si>
  <si>
    <t>BIRBHUM</t>
  </si>
  <si>
    <t>BISHAPARA</t>
  </si>
  <si>
    <t>BONGAON</t>
  </si>
  <si>
    <t>BURDWAN</t>
  </si>
  <si>
    <t>COOCHBEHAR</t>
  </si>
  <si>
    <t>DANGS</t>
  </si>
  <si>
    <t>DANKUNIPOST</t>
  </si>
  <si>
    <t>DARJEELING</t>
  </si>
  <si>
    <t>DASPUR</t>
  </si>
  <si>
    <t>DURGAPUR</t>
  </si>
  <si>
    <t>GHATAL</t>
  </si>
  <si>
    <t>GOPIBALLAVPUR</t>
  </si>
  <si>
    <t>HALDIA</t>
  </si>
  <si>
    <t>HOOGHLY</t>
  </si>
  <si>
    <t>HOWRAH</t>
  </si>
  <si>
    <t>ISLAMPUR</t>
  </si>
  <si>
    <t>JALPAIGURI</t>
  </si>
  <si>
    <t>JHARGRAM</t>
  </si>
  <si>
    <t>KAIMUR</t>
  </si>
  <si>
    <t>KALYANI</t>
  </si>
  <si>
    <t>KHARAGPUR</t>
  </si>
  <si>
    <t>KOLKATTA</t>
  </si>
  <si>
    <t>KRISHNANAGAR</t>
  </si>
  <si>
    <t>MADHYAMGRAM</t>
  </si>
  <si>
    <t>MAHESHTALA</t>
  </si>
  <si>
    <t>MAKIA</t>
  </si>
  <si>
    <t>MALDA</t>
  </si>
  <si>
    <t>MECHEDA</t>
  </si>
  <si>
    <t>MIDNAPORE</t>
  </si>
  <si>
    <t>MOUZAPATKATA</t>
  </si>
  <si>
    <t>MURSHIDABAD</t>
  </si>
  <si>
    <t>NABAPALLY</t>
  </si>
  <si>
    <t>NADIA</t>
  </si>
  <si>
    <t>NALDA</t>
  </si>
  <si>
    <t>PINGLA</t>
  </si>
  <si>
    <t>PURULIA</t>
  </si>
  <si>
    <t>RAJARHAT</t>
  </si>
  <si>
    <t>RANAGHAT</t>
  </si>
  <si>
    <t>RANIGANJ</t>
  </si>
  <si>
    <t>SERAMPORE</t>
  </si>
  <si>
    <t>SILIGURI</t>
  </si>
  <si>
    <t>SONARPUR</t>
  </si>
  <si>
    <t>SUTAHATA</t>
  </si>
  <si>
    <t>TALPUKAR</t>
  </si>
  <si>
    <t>WESTDINAJPUR</t>
  </si>
  <si>
    <t>Andaman_Nicobar</t>
  </si>
  <si>
    <t>Andhra_Pradesh</t>
  </si>
  <si>
    <t>Arunachal_Pradesh</t>
  </si>
  <si>
    <t>Dadra_Nagar_Haveli</t>
  </si>
  <si>
    <t>Himachal_Pradesh</t>
  </si>
  <si>
    <t>Jammu_Kashmir</t>
  </si>
  <si>
    <t>Madhya_Pradesh</t>
  </si>
  <si>
    <t>Uttar_Pradesh</t>
  </si>
  <si>
    <t>West_Bengal</t>
  </si>
  <si>
    <t>State</t>
  </si>
  <si>
    <t>City</t>
  </si>
  <si>
    <t>Daman_Diu</t>
  </si>
  <si>
    <t>Rest_of_India</t>
  </si>
  <si>
    <t>OTHERS</t>
  </si>
  <si>
    <t>1ADULT 1CHILD</t>
  </si>
  <si>
    <t>1ADULT 2CHILDREN</t>
  </si>
  <si>
    <t>1ADULT 3CHILDREN</t>
  </si>
  <si>
    <t>1ADULT 4CHILDREN</t>
  </si>
  <si>
    <t>2ADULTS</t>
  </si>
  <si>
    <t>2ADULTS 1CHILD</t>
  </si>
  <si>
    <t>2ADULTS 2CHILDREN</t>
  </si>
  <si>
    <t>2ADULTS 3CHILDREN</t>
  </si>
  <si>
    <t>2ADULTS 4CHILDREN</t>
  </si>
  <si>
    <t>(B) TPA Fee</t>
  </si>
  <si>
    <t>Net Premium with TPA</t>
  </si>
  <si>
    <t xml:space="preserve">Zone 2 </t>
  </si>
  <si>
    <t>PORT_BLAIR</t>
  </si>
  <si>
    <t>PATAN_CHERUVU</t>
  </si>
  <si>
    <t>DALTON_GANJ</t>
  </si>
  <si>
    <t>PURNEA_CITY</t>
  </si>
  <si>
    <t>JANJIGIR_CHAMPA</t>
  </si>
  <si>
    <t>BASAVAN_KALYAN</t>
  </si>
  <si>
    <t>BILET_KHEDA</t>
  </si>
  <si>
    <t>FATEGARH_SAHIB</t>
  </si>
  <si>
    <t>MANDI_GOBINDGARH</t>
  </si>
  <si>
    <t>MERTA_CITY</t>
  </si>
  <si>
    <t>Greater_Noida</t>
  </si>
  <si>
    <t>DIAMOND_HARBOUR</t>
  </si>
  <si>
    <t>RAJARHAT_GOPALPUR</t>
  </si>
  <si>
    <t>BUDGE_BUDGE</t>
  </si>
  <si>
    <t>NORTH_DINAJPUR</t>
  </si>
  <si>
    <t>SOUTH_DINAJPUR</t>
  </si>
  <si>
    <t>GST</t>
  </si>
  <si>
    <t>SGST</t>
  </si>
  <si>
    <t>CGST</t>
  </si>
  <si>
    <t>PANSKURA</t>
  </si>
  <si>
    <t>MOMINPUR</t>
  </si>
  <si>
    <t>TAMLUK</t>
  </si>
  <si>
    <t>NARENDRAPUR</t>
  </si>
  <si>
    <t>ARAMBAGH</t>
  </si>
  <si>
    <t>BARUIPUR</t>
  </si>
  <si>
    <t>CHINSURAH</t>
  </si>
  <si>
    <t>BANGURAVENUE</t>
  </si>
  <si>
    <t>BUDGE BUDGE</t>
  </si>
  <si>
    <t>CHANDINI CHOUK</t>
  </si>
  <si>
    <t>JOKA</t>
  </si>
  <si>
    <t>RAJARHAT GOPALPUR</t>
  </si>
  <si>
    <t>KOLKATA</t>
  </si>
  <si>
    <t>DIAMOND HARBOUR</t>
  </si>
  <si>
    <t>SODEPUR</t>
  </si>
  <si>
    <t>MATHERAN</t>
  </si>
  <si>
    <t>TUMAKURU</t>
  </si>
  <si>
    <t>THIRUPORUR</t>
  </si>
  <si>
    <t>CHANDAPURA</t>
  </si>
  <si>
    <t>CHANDUR</t>
  </si>
  <si>
    <t>KUKATPALLY</t>
  </si>
  <si>
    <t>KENGERI</t>
  </si>
  <si>
    <t>JANGAON</t>
  </si>
  <si>
    <t>THIRUTHANI</t>
  </si>
  <si>
    <t>JADCHERLA</t>
  </si>
  <si>
    <t>RAMANAGARA</t>
  </si>
  <si>
    <t>CHIKKABALLAPURA</t>
  </si>
  <si>
    <t>KAGGADASAPURA</t>
  </si>
  <si>
    <t>THIRUKALUKUNDRAM</t>
  </si>
  <si>
    <t>BHIWADI</t>
  </si>
  <si>
    <t>SONIPAT</t>
  </si>
  <si>
    <t>JHARSA</t>
  </si>
  <si>
    <t>Proposal Date</t>
  </si>
  <si>
    <t>7.5 Lacs</t>
  </si>
  <si>
    <t>Option for Supreme Plus and Elite Plus (For Individual and Family Floater)</t>
  </si>
  <si>
    <t>Premium Rate table for Lifeline version 2.0 (Exclusive of GST)</t>
  </si>
  <si>
    <t>Want to choose Supreme plus/Elite Plus?</t>
  </si>
  <si>
    <t>Option to choose  Supreme plus/Elite Plus</t>
  </si>
  <si>
    <t>Plan+SI</t>
  </si>
  <si>
    <t>Inception Data</t>
  </si>
  <si>
    <t>DOB</t>
  </si>
  <si>
    <t>Kerala Flood Cess</t>
  </si>
  <si>
    <t>(Lifeline Premium as on date)</t>
  </si>
  <si>
    <r>
      <t xml:space="preserve">(C = A+B) Gross Premium
</t>
    </r>
    <r>
      <rPr>
        <b/>
        <i/>
        <u/>
        <sz val="12"/>
        <color theme="1"/>
        <rFont val="Calibri"/>
        <family val="2"/>
        <scheme val="minor"/>
      </rPr>
      <t>(</t>
    </r>
    <r>
      <rPr>
        <b/>
        <i/>
        <sz val="12"/>
        <color theme="1"/>
        <rFont val="Calibri"/>
        <family val="2"/>
        <scheme val="minor"/>
      </rPr>
      <t>Lifeline Premium as on date)</t>
    </r>
  </si>
  <si>
    <t>EMI Options</t>
  </si>
  <si>
    <t>Loading</t>
  </si>
  <si>
    <t>Monthly</t>
  </si>
  <si>
    <t>Quarterly</t>
  </si>
  <si>
    <t>Half  Yearly</t>
  </si>
  <si>
    <t>EMI Loading</t>
  </si>
  <si>
    <t>Periods</t>
  </si>
  <si>
    <t>Annual Premium ( For EMI Option)</t>
  </si>
  <si>
    <t>EMI Premium (Incl. GST) 
(Available only for 1 Year Tenure)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</si>
</sst>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  <numFmt numFmtId="166" formatCode="0.0%"/>
    <numFmt numFmtId="167" formatCode="0.0000%"/>
  </numFmts>
  <fonts count="47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14"/>
      <color indexed="60"/>
      <name val="Calibri"/>
      <family val="2"/>
    </font>
    <font>
      <b/>
      <i/>
      <u/>
      <sz val="14"/>
      <color indexed="60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color theme="1"/>
      <name val="Arial"/>
      <family val="2"/>
    </font>
    <font>
      <sz val="11"/>
      <color rgb="FF006100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rgb="FF3F3F76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2"/>
      <color rgb="FFFA7D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0"/>
      <color theme="1"/>
      <name val="Arial Unicode MS"/>
      <family val="2"/>
    </font>
    <font>
      <b/>
      <sz val="11"/>
      <color rgb="FF0070C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u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rgb="FF0061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color rgb="FF3F3F76"/>
      <name val="Calibri"/>
      <family val="2"/>
      <scheme val="minor"/>
    </font>
    <font>
      <b/>
      <sz val="9"/>
      <color rgb="FFFA7D00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3" tint="0.79998168889431442"/>
      <name val="Calibri"/>
      <family val="2"/>
      <scheme val="minor"/>
    </font>
    <font>
      <b/>
      <u/>
      <sz val="14"/>
      <color theme="3" tint="0.79998168889431442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9" tint="-0.249977111117893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b/>
      <sz val="12"/>
      <color rgb="FF00610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theme="8" tint="-0.24994659260841701"/>
      </right>
      <top style="thin">
        <color indexed="64"/>
      </top>
      <bottom/>
      <diagonal/>
    </border>
    <border>
      <left style="thin">
        <color theme="8" tint="-0.24994659260841701"/>
      </left>
      <right style="thin">
        <color indexed="64"/>
      </right>
      <top style="thin">
        <color indexed="64"/>
      </top>
      <bottom style="thin">
        <color theme="8" tint="-0.24994659260841701"/>
      </bottom>
      <diagonal/>
    </border>
    <border>
      <left style="thin">
        <color indexed="64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indexed="64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indexed="64"/>
      </left>
      <right/>
      <top style="medium">
        <color theme="3" tint="-0.249977111117893"/>
      </top>
      <bottom style="thin">
        <color theme="0"/>
      </bottom>
      <diagonal/>
    </border>
    <border>
      <left/>
      <right style="thin">
        <color indexed="64"/>
      </right>
      <top style="medium">
        <color theme="3" tint="-0.249977111117893"/>
      </top>
      <bottom style="thin">
        <color theme="0"/>
      </bottom>
      <diagonal/>
    </border>
    <border>
      <left style="thin">
        <color indexed="64"/>
      </left>
      <right style="thin">
        <color theme="8" tint="-0.24994659260841701"/>
      </right>
      <top style="thin">
        <color theme="0"/>
      </top>
      <bottom/>
      <diagonal/>
    </border>
    <border>
      <left style="thin">
        <color theme="8" tint="-0.24994659260841701"/>
      </left>
      <right style="thin">
        <color indexed="64"/>
      </right>
      <top style="thin">
        <color theme="0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indexed="64"/>
      </right>
      <top style="thin">
        <color theme="8" tint="-0.24994659260841701"/>
      </top>
      <bottom/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medium">
        <color theme="3" tint="-0.249977111117893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rgb="FF7F7F7F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7F7F7F"/>
      </top>
      <bottom style="thin">
        <color rgb="FF7F7F7F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7F7F7F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3" tint="-0.499984740745262"/>
      </right>
      <top/>
      <bottom style="thin">
        <color theme="3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 style="thin">
        <color indexed="64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7F7F7F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1">
    <xf numFmtId="0" fontId="0" fillId="0" borderId="0"/>
    <xf numFmtId="0" fontId="5" fillId="3" borderId="0" applyNumberFormat="0" applyBorder="0" applyAlignment="0" applyProtection="0"/>
    <xf numFmtId="0" fontId="6" fillId="4" borderId="26" applyNumberFormat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5" borderId="0" applyNumberFormat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6" borderId="26" applyNumberFormat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95">
    <xf numFmtId="0" fontId="0" fillId="0" borderId="0" xfId="0"/>
    <xf numFmtId="0" fontId="13" fillId="7" borderId="0" xfId="0" applyFont="1" applyFill="1" applyBorder="1"/>
    <xf numFmtId="0" fontId="13" fillId="7" borderId="2" xfId="0" applyFont="1" applyFill="1" applyBorder="1"/>
    <xf numFmtId="0" fontId="13" fillId="7" borderId="0" xfId="0" applyFont="1" applyFill="1" applyBorder="1" applyAlignment="1">
      <alignment horizontal="right"/>
    </xf>
    <xf numFmtId="0" fontId="11" fillId="0" borderId="5" xfId="0" applyFont="1" applyBorder="1"/>
    <xf numFmtId="0" fontId="11" fillId="0" borderId="6" xfId="0" applyFont="1" applyBorder="1"/>
    <xf numFmtId="0" fontId="0" fillId="0" borderId="5" xfId="0" applyBorder="1"/>
    <xf numFmtId="0" fontId="0" fillId="0" borderId="5" xfId="0" applyFont="1" applyBorder="1" applyAlignment="1">
      <alignment horizontal="left"/>
    </xf>
    <xf numFmtId="0" fontId="0" fillId="0" borderId="5" xfId="0" applyFill="1" applyBorder="1"/>
    <xf numFmtId="0" fontId="0" fillId="0" borderId="5" xfId="0" applyFont="1" applyFill="1" applyBorder="1" applyAlignment="1">
      <alignment horizontal="left"/>
    </xf>
    <xf numFmtId="0" fontId="16" fillId="0" borderId="0" xfId="0" applyFont="1"/>
    <xf numFmtId="0" fontId="17" fillId="0" borderId="0" xfId="0" applyFont="1"/>
    <xf numFmtId="0" fontId="0" fillId="0" borderId="0" xfId="0" applyFont="1"/>
    <xf numFmtId="0" fontId="13" fillId="0" borderId="7" xfId="0" applyFont="1" applyBorder="1"/>
    <xf numFmtId="0" fontId="18" fillId="0" borderId="0" xfId="0" applyFont="1"/>
    <xf numFmtId="0" fontId="18" fillId="0" borderId="0" xfId="0" applyFont="1" applyAlignment="1">
      <alignment vertical="center"/>
    </xf>
    <xf numFmtId="0" fontId="0" fillId="0" borderId="0" xfId="0" applyAlignment="1">
      <alignment horizontal="right"/>
    </xf>
    <xf numFmtId="9" fontId="5" fillId="0" borderId="5" xfId="16" applyFont="1" applyBorder="1"/>
    <xf numFmtId="165" fontId="5" fillId="0" borderId="5" xfId="3" applyNumberFormat="1" applyFont="1" applyBorder="1"/>
    <xf numFmtId="0" fontId="0" fillId="0" borderId="0" xfId="0"/>
    <xf numFmtId="0" fontId="11" fillId="8" borderId="8" xfId="0" applyFont="1" applyFill="1" applyBorder="1" applyAlignment="1"/>
    <xf numFmtId="165" fontId="5" fillId="9" borderId="9" xfId="3" applyNumberFormat="1" applyFont="1" applyFill="1" applyBorder="1"/>
    <xf numFmtId="165" fontId="5" fillId="9" borderId="0" xfId="3" applyNumberFormat="1" applyFont="1" applyFill="1" applyBorder="1"/>
    <xf numFmtId="165" fontId="5" fillId="9" borderId="10" xfId="3" applyNumberFormat="1" applyFont="1" applyFill="1" applyBorder="1"/>
    <xf numFmtId="165" fontId="5" fillId="0" borderId="9" xfId="3" applyNumberFormat="1" applyFont="1" applyBorder="1"/>
    <xf numFmtId="165" fontId="5" fillId="0" borderId="0" xfId="3" applyNumberFormat="1" applyFont="1" applyBorder="1"/>
    <xf numFmtId="165" fontId="5" fillId="0" borderId="10" xfId="3" applyNumberFormat="1" applyFont="1" applyBorder="1"/>
    <xf numFmtId="165" fontId="5" fillId="0" borderId="11" xfId="3" applyNumberFormat="1" applyFont="1" applyBorder="1"/>
    <xf numFmtId="165" fontId="5" fillId="0" borderId="12" xfId="3" applyNumberFormat="1" applyFont="1" applyBorder="1"/>
    <xf numFmtId="165" fontId="5" fillId="0" borderId="7" xfId="3" applyNumberFormat="1" applyFont="1" applyBorder="1"/>
    <xf numFmtId="0" fontId="13" fillId="10" borderId="0" xfId="0" applyFont="1" applyFill="1" applyBorder="1"/>
    <xf numFmtId="0" fontId="11" fillId="0" borderId="5" xfId="0" applyFont="1" applyFill="1" applyBorder="1"/>
    <xf numFmtId="0" fontId="18" fillId="0" borderId="5" xfId="0" applyFont="1" applyBorder="1"/>
    <xf numFmtId="0" fontId="11" fillId="11" borderId="5" xfId="0" applyFont="1" applyFill="1" applyBorder="1" applyAlignment="1">
      <alignment horizontal="right" vertical="top"/>
    </xf>
    <xf numFmtId="0" fontId="0" fillId="0" borderId="5" xfId="0" applyBorder="1" applyAlignment="1">
      <alignment horizontal="right"/>
    </xf>
    <xf numFmtId="0" fontId="13" fillId="12" borderId="0" xfId="0" applyFont="1" applyFill="1" applyBorder="1"/>
    <xf numFmtId="0" fontId="13" fillId="12" borderId="0" xfId="0" applyFont="1" applyFill="1" applyBorder="1" applyAlignment="1">
      <alignment horizontal="right"/>
    </xf>
    <xf numFmtId="0" fontId="0" fillId="10" borderId="0" xfId="0" applyFill="1" applyBorder="1"/>
    <xf numFmtId="0" fontId="11" fillId="10" borderId="0" xfId="0" applyFont="1" applyFill="1" applyBorder="1" applyAlignment="1">
      <alignment horizontal="right"/>
    </xf>
    <xf numFmtId="1" fontId="0" fillId="0" borderId="5" xfId="0" applyNumberFormat="1" applyBorder="1" applyAlignment="1">
      <alignment horizontal="right"/>
    </xf>
    <xf numFmtId="0" fontId="13" fillId="12" borderId="17" xfId="0" applyFont="1" applyFill="1" applyBorder="1" applyAlignment="1">
      <alignment horizontal="right"/>
    </xf>
    <xf numFmtId="0" fontId="13" fillId="12" borderId="18" xfId="0" applyFont="1" applyFill="1" applyBorder="1"/>
    <xf numFmtId="0" fontId="19" fillId="6" borderId="27" xfId="10" applyFont="1" applyBorder="1" applyAlignment="1">
      <alignment horizontal="right"/>
    </xf>
    <xf numFmtId="14" fontId="20" fillId="5" borderId="27" xfId="8" applyNumberFormat="1" applyFont="1" applyBorder="1" applyAlignment="1">
      <alignment horizontal="right"/>
    </xf>
    <xf numFmtId="0" fontId="13" fillId="12" borderId="10" xfId="0" applyFont="1" applyFill="1" applyBorder="1" applyAlignment="1">
      <alignment horizontal="right"/>
    </xf>
    <xf numFmtId="0" fontId="13" fillId="12" borderId="10" xfId="0" applyFont="1" applyFill="1" applyBorder="1"/>
    <xf numFmtId="0" fontId="0" fillId="12" borderId="28" xfId="0" applyFill="1" applyBorder="1"/>
    <xf numFmtId="165" fontId="5" fillId="3" borderId="29" xfId="1" applyNumberFormat="1" applyBorder="1"/>
    <xf numFmtId="0" fontId="0" fillId="12" borderId="30" xfId="0" applyFill="1" applyBorder="1"/>
    <xf numFmtId="165" fontId="5" fillId="3" borderId="31" xfId="1" applyNumberFormat="1" applyBorder="1"/>
    <xf numFmtId="0" fontId="11" fillId="7" borderId="32" xfId="0" applyFont="1" applyFill="1" applyBorder="1"/>
    <xf numFmtId="165" fontId="11" fillId="7" borderId="33" xfId="0" applyNumberFormat="1" applyFont="1" applyFill="1" applyBorder="1"/>
    <xf numFmtId="0" fontId="0" fillId="10" borderId="9" xfId="0" applyFill="1" applyBorder="1"/>
    <xf numFmtId="0" fontId="0" fillId="10" borderId="10" xfId="0" applyFill="1" applyBorder="1"/>
    <xf numFmtId="0" fontId="0" fillId="12" borderId="34" xfId="0" applyFill="1" applyBorder="1"/>
    <xf numFmtId="165" fontId="5" fillId="3" borderId="35" xfId="1" applyNumberFormat="1" applyBorder="1" applyAlignment="1">
      <alignment horizontal="right"/>
    </xf>
    <xf numFmtId="166" fontId="5" fillId="3" borderId="36" xfId="16" applyNumberFormat="1" applyFill="1" applyBorder="1"/>
    <xf numFmtId="165" fontId="11" fillId="7" borderId="33" xfId="3" applyNumberFormat="1" applyFont="1" applyFill="1" applyBorder="1"/>
    <xf numFmtId="0" fontId="11" fillId="7" borderId="37" xfId="0" applyFont="1" applyFill="1" applyBorder="1"/>
    <xf numFmtId="0" fontId="0" fillId="0" borderId="0" xfId="0" applyBorder="1"/>
    <xf numFmtId="0" fontId="11" fillId="13" borderId="8" xfId="0" applyFont="1" applyFill="1" applyBorder="1" applyAlignment="1"/>
    <xf numFmtId="166" fontId="5" fillId="0" borderId="5" xfId="16" applyNumberFormat="1" applyFont="1" applyBorder="1"/>
    <xf numFmtId="0" fontId="11" fillId="0" borderId="0" xfId="0" applyFont="1"/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165" fontId="11" fillId="14" borderId="38" xfId="3" applyNumberFormat="1" applyFont="1" applyFill="1" applyBorder="1"/>
    <xf numFmtId="165" fontId="11" fillId="14" borderId="33" xfId="3" applyNumberFormat="1" applyFont="1" applyFill="1" applyBorder="1"/>
    <xf numFmtId="0" fontId="22" fillId="14" borderId="0" xfId="0" applyFont="1" applyFill="1" applyBorder="1"/>
    <xf numFmtId="1" fontId="19" fillId="6" borderId="27" xfId="10" applyNumberFormat="1" applyFont="1" applyBorder="1" applyAlignment="1">
      <alignment horizontal="right"/>
    </xf>
    <xf numFmtId="0" fontId="11" fillId="15" borderId="19" xfId="0" applyFont="1" applyFill="1" applyBorder="1" applyAlignment="1">
      <alignment horizontal="right" vertical="top"/>
    </xf>
    <xf numFmtId="0" fontId="11" fillId="15" borderId="8" xfId="0" applyFont="1" applyFill="1" applyBorder="1" applyAlignment="1">
      <alignment horizontal="right" vertical="top"/>
    </xf>
    <xf numFmtId="0" fontId="11" fillId="16" borderId="19" xfId="0" applyFont="1" applyFill="1" applyBorder="1" applyAlignment="1">
      <alignment horizontal="right" vertical="top"/>
    </xf>
    <xf numFmtId="0" fontId="11" fillId="17" borderId="8" xfId="0" applyFont="1" applyFill="1" applyBorder="1" applyAlignment="1">
      <alignment horizontal="right" vertical="top"/>
    </xf>
    <xf numFmtId="0" fontId="11" fillId="17" borderId="19" xfId="0" applyFont="1" applyFill="1" applyBorder="1" applyAlignment="1">
      <alignment horizontal="right" vertical="top"/>
    </xf>
    <xf numFmtId="0" fontId="11" fillId="17" borderId="20" xfId="0" applyFont="1" applyFill="1" applyBorder="1" applyAlignment="1">
      <alignment horizontal="right" vertical="top"/>
    </xf>
    <xf numFmtId="0" fontId="11" fillId="15" borderId="20" xfId="0" applyFont="1" applyFill="1" applyBorder="1" applyAlignment="1">
      <alignment horizontal="right" vertical="top"/>
    </xf>
    <xf numFmtId="0" fontId="18" fillId="0" borderId="0" xfId="0" applyFont="1" applyBorder="1"/>
    <xf numFmtId="0" fontId="12" fillId="0" borderId="0" xfId="0" applyFont="1"/>
    <xf numFmtId="0" fontId="12" fillId="0" borderId="0" xfId="0" applyFont="1" applyBorder="1"/>
    <xf numFmtId="0" fontId="23" fillId="0" borderId="0" xfId="0" applyFont="1" applyBorder="1"/>
    <xf numFmtId="0" fontId="23" fillId="0" borderId="0" xfId="0" applyFont="1" applyFill="1" applyBorder="1"/>
    <xf numFmtId="0" fontId="12" fillId="0" borderId="0" xfId="0" applyFont="1" applyBorder="1" applyAlignment="1">
      <alignment horizontal="left"/>
    </xf>
    <xf numFmtId="0" fontId="12" fillId="0" borderId="0" xfId="0" applyFont="1" applyFill="1" applyBorder="1"/>
    <xf numFmtId="0" fontId="23" fillId="0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left"/>
    </xf>
    <xf numFmtId="2" fontId="12" fillId="0" borderId="0" xfId="0" applyNumberFormat="1" applyFont="1"/>
    <xf numFmtId="1" fontId="12" fillId="0" borderId="0" xfId="0" applyNumberFormat="1" applyFont="1"/>
    <xf numFmtId="165" fontId="12" fillId="0" borderId="0" xfId="0" applyNumberFormat="1" applyFont="1"/>
    <xf numFmtId="0" fontId="13" fillId="14" borderId="0" xfId="0" applyFont="1" applyFill="1" applyBorder="1" applyAlignment="1">
      <alignment horizontal="right" wrapText="1"/>
    </xf>
    <xf numFmtId="0" fontId="24" fillId="0" borderId="5" xfId="0" applyFont="1" applyBorder="1"/>
    <xf numFmtId="0" fontId="12" fillId="0" borderId="5" xfId="0" applyFont="1" applyBorder="1"/>
    <xf numFmtId="0" fontId="12" fillId="0" borderId="5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13" fillId="12" borderId="0" xfId="0" applyFont="1" applyFill="1" applyBorder="1" applyAlignment="1">
      <alignment horizontal="right" wrapText="1"/>
    </xf>
    <xf numFmtId="0" fontId="0" fillId="15" borderId="8" xfId="0" applyFill="1" applyBorder="1" applyAlignment="1"/>
    <xf numFmtId="0" fontId="0" fillId="15" borderId="19" xfId="0" applyFill="1" applyBorder="1" applyAlignment="1"/>
    <xf numFmtId="0" fontId="0" fillId="15" borderId="20" xfId="0" applyFill="1" applyBorder="1" applyAlignment="1"/>
    <xf numFmtId="0" fontId="0" fillId="16" borderId="8" xfId="0" applyFill="1" applyBorder="1" applyAlignment="1"/>
    <xf numFmtId="0" fontId="0" fillId="16" borderId="19" xfId="0" applyFill="1" applyBorder="1" applyAlignment="1"/>
    <xf numFmtId="0" fontId="0" fillId="16" borderId="20" xfId="0" applyFill="1" applyBorder="1" applyAlignment="1"/>
    <xf numFmtId="0" fontId="0" fillId="17" borderId="8" xfId="0" applyFill="1" applyBorder="1" applyAlignment="1"/>
    <xf numFmtId="0" fontId="0" fillId="17" borderId="19" xfId="0" applyFill="1" applyBorder="1" applyAlignment="1"/>
    <xf numFmtId="0" fontId="0" fillId="17" borderId="20" xfId="0" applyFill="1" applyBorder="1" applyAlignment="1"/>
    <xf numFmtId="0" fontId="11" fillId="11" borderId="0" xfId="0" applyFont="1" applyFill="1" applyBorder="1" applyAlignment="1">
      <alignment horizontal="right" vertical="top"/>
    </xf>
    <xf numFmtId="0" fontId="11" fillId="0" borderId="0" xfId="0" applyFont="1" applyFill="1" applyBorder="1" applyAlignment="1">
      <alignment horizontal="right" vertical="top"/>
    </xf>
    <xf numFmtId="0" fontId="25" fillId="0" borderId="0" xfId="0" applyFont="1"/>
    <xf numFmtId="0" fontId="0" fillId="12" borderId="0" xfId="0" applyFill="1" applyBorder="1"/>
    <xf numFmtId="0" fontId="11" fillId="7" borderId="39" xfId="0" applyFont="1" applyFill="1" applyBorder="1"/>
    <xf numFmtId="0" fontId="0" fillId="7" borderId="39" xfId="0" applyFill="1" applyBorder="1"/>
    <xf numFmtId="0" fontId="0" fillId="7" borderId="39" xfId="0" applyFont="1" applyFill="1" applyBorder="1"/>
    <xf numFmtId="0" fontId="11" fillId="7" borderId="40" xfId="0" applyFont="1" applyFill="1" applyBorder="1"/>
    <xf numFmtId="1" fontId="0" fillId="12" borderId="17" xfId="0" applyNumberFormat="1" applyFill="1" applyBorder="1"/>
    <xf numFmtId="1" fontId="0" fillId="12" borderId="0" xfId="0" applyNumberFormat="1" applyFill="1" applyBorder="1"/>
    <xf numFmtId="0" fontId="26" fillId="16" borderId="5" xfId="0" applyFont="1" applyFill="1" applyBorder="1"/>
    <xf numFmtId="165" fontId="26" fillId="16" borderId="5" xfId="0" applyNumberFormat="1" applyFont="1" applyFill="1" applyBorder="1"/>
    <xf numFmtId="0" fontId="0" fillId="0" borderId="0" xfId="0" applyFont="1" applyBorder="1"/>
    <xf numFmtId="0" fontId="18" fillId="0" borderId="0" xfId="0" applyFont="1" applyBorder="1" applyAlignment="1">
      <alignment wrapText="1"/>
    </xf>
    <xf numFmtId="0" fontId="11" fillId="0" borderId="0" xfId="0" applyFont="1" applyBorder="1"/>
    <xf numFmtId="166" fontId="5" fillId="0" borderId="0" xfId="16" applyNumberFormat="1" applyFont="1" applyBorder="1"/>
    <xf numFmtId="9" fontId="5" fillId="3" borderId="31" xfId="16" applyFill="1" applyBorder="1"/>
    <xf numFmtId="0" fontId="13" fillId="7" borderId="0" xfId="0" applyFont="1" applyFill="1" applyBorder="1" applyAlignment="1">
      <alignment horizontal="right" vertical="center"/>
    </xf>
    <xf numFmtId="164" fontId="12" fillId="0" borderId="0" xfId="0" applyNumberFormat="1" applyFont="1"/>
    <xf numFmtId="10" fontId="12" fillId="0" borderId="0" xfId="16" applyNumberFormat="1" applyFont="1"/>
    <xf numFmtId="167" fontId="12" fillId="0" borderId="0" xfId="16" applyNumberFormat="1" applyFont="1"/>
    <xf numFmtId="9" fontId="12" fillId="0" borderId="0" xfId="0" applyNumberFormat="1" applyFont="1" applyBorder="1"/>
    <xf numFmtId="10" fontId="12" fillId="0" borderId="0" xfId="0" applyNumberFormat="1" applyFont="1" applyBorder="1"/>
    <xf numFmtId="164" fontId="12" fillId="0" borderId="0" xfId="0" applyNumberFormat="1" applyFont="1" applyBorder="1"/>
    <xf numFmtId="0" fontId="27" fillId="7" borderId="2" xfId="0" applyFont="1" applyFill="1" applyBorder="1"/>
    <xf numFmtId="0" fontId="27" fillId="7" borderId="16" xfId="0" applyFont="1" applyFill="1" applyBorder="1"/>
    <xf numFmtId="0" fontId="27" fillId="7" borderId="4" xfId="0" applyFont="1" applyFill="1" applyBorder="1"/>
    <xf numFmtId="0" fontId="28" fillId="0" borderId="0" xfId="0" applyFont="1" applyFill="1"/>
    <xf numFmtId="0" fontId="12" fillId="0" borderId="0" xfId="0" applyFont="1" applyFill="1"/>
    <xf numFmtId="0" fontId="29" fillId="7" borderId="1" xfId="0" applyFont="1" applyFill="1" applyBorder="1"/>
    <xf numFmtId="0" fontId="29" fillId="7" borderId="2" xfId="0" applyFont="1" applyFill="1" applyBorder="1"/>
    <xf numFmtId="0" fontId="29" fillId="7" borderId="16" xfId="0" applyFont="1" applyFill="1" applyBorder="1"/>
    <xf numFmtId="0" fontId="29" fillId="7" borderId="4" xfId="0" applyFont="1" applyFill="1" applyBorder="1"/>
    <xf numFmtId="0" fontId="15" fillId="7" borderId="0" xfId="0" applyFont="1" applyFill="1" applyBorder="1" applyAlignment="1">
      <alignment horizontal="center"/>
    </xf>
    <xf numFmtId="165" fontId="30" fillId="18" borderId="21" xfId="3" applyNumberFormat="1" applyFont="1" applyFill="1" applyBorder="1" applyAlignment="1" applyProtection="1">
      <alignment horizontal="right"/>
      <protection hidden="1"/>
    </xf>
    <xf numFmtId="165" fontId="30" fillId="19" borderId="21" xfId="3" applyNumberFormat="1" applyFont="1" applyFill="1" applyBorder="1" applyAlignment="1" applyProtection="1">
      <alignment horizontal="right"/>
      <protection hidden="1"/>
    </xf>
    <xf numFmtId="0" fontId="31" fillId="5" borderId="21" xfId="8" applyFont="1" applyBorder="1"/>
    <xf numFmtId="165" fontId="30" fillId="7" borderId="1" xfId="3" applyNumberFormat="1" applyFont="1" applyFill="1" applyBorder="1" applyAlignment="1" applyProtection="1">
      <alignment horizontal="right"/>
      <protection hidden="1"/>
    </xf>
    <xf numFmtId="165" fontId="30" fillId="13" borderId="21" xfId="3" applyNumberFormat="1" applyFont="1" applyFill="1" applyBorder="1" applyAlignment="1" applyProtection="1">
      <alignment horizontal="right"/>
      <protection hidden="1"/>
    </xf>
    <xf numFmtId="0" fontId="0" fillId="0" borderId="0" xfId="0" applyFill="1"/>
    <xf numFmtId="0" fontId="28" fillId="0" borderId="0" xfId="0" applyFont="1" applyFill="1" applyAlignment="1">
      <alignment horizontal="right"/>
    </xf>
    <xf numFmtId="14" fontId="12" fillId="0" borderId="0" xfId="0" applyNumberFormat="1" applyFont="1" applyBorder="1"/>
    <xf numFmtId="2" fontId="12" fillId="0" borderId="0" xfId="0" applyNumberFormat="1" applyFont="1" applyBorder="1"/>
    <xf numFmtId="0" fontId="13" fillId="7" borderId="41" xfId="0" applyFont="1" applyFill="1" applyBorder="1" applyAlignment="1">
      <alignment horizontal="right"/>
    </xf>
    <xf numFmtId="0" fontId="32" fillId="7" borderId="41" xfId="0" applyFont="1" applyFill="1" applyBorder="1" applyAlignment="1">
      <alignment horizontal="right"/>
    </xf>
    <xf numFmtId="10" fontId="20" fillId="13" borderId="42" xfId="16" applyNumberFormat="1" applyFont="1" applyFill="1" applyBorder="1" applyAlignment="1" applyProtection="1">
      <alignment horizontal="right"/>
      <protection hidden="1"/>
    </xf>
    <xf numFmtId="10" fontId="20" fillId="13" borderId="43" xfId="16" applyNumberFormat="1" applyFont="1" applyFill="1" applyBorder="1" applyAlignment="1" applyProtection="1">
      <alignment horizontal="right"/>
      <protection hidden="1"/>
    </xf>
    <xf numFmtId="165" fontId="33" fillId="4" borderId="44" xfId="3" applyNumberFormat="1" applyFont="1" applyFill="1" applyBorder="1" applyAlignment="1" applyProtection="1">
      <alignment horizontal="right"/>
      <protection hidden="1"/>
    </xf>
    <xf numFmtId="0" fontId="14" fillId="7" borderId="41" xfId="0" applyFont="1" applyFill="1" applyBorder="1" applyAlignment="1">
      <alignment horizontal="right" vertical="center"/>
    </xf>
    <xf numFmtId="165" fontId="33" fillId="4" borderId="45" xfId="3" applyNumberFormat="1" applyFont="1" applyFill="1" applyBorder="1" applyAlignment="1" applyProtection="1">
      <alignment horizontal="right"/>
      <protection hidden="1"/>
    </xf>
    <xf numFmtId="0" fontId="19" fillId="6" borderId="45" xfId="10" applyFont="1" applyBorder="1" applyAlignment="1" applyProtection="1">
      <alignment horizontal="right"/>
      <protection hidden="1"/>
    </xf>
    <xf numFmtId="1" fontId="21" fillId="4" borderId="45" xfId="2" applyNumberFormat="1" applyFont="1" applyBorder="1" applyAlignment="1" applyProtection="1">
      <alignment horizontal="right"/>
      <protection hidden="1"/>
    </xf>
    <xf numFmtId="0" fontId="13" fillId="7" borderId="41" xfId="0" applyFont="1" applyFill="1" applyBorder="1" applyAlignment="1">
      <alignment horizontal="right" wrapText="1"/>
    </xf>
    <xf numFmtId="0" fontId="13" fillId="7" borderId="46" xfId="0" applyFont="1" applyFill="1" applyBorder="1" applyAlignment="1">
      <alignment horizontal="right"/>
    </xf>
    <xf numFmtId="0" fontId="13" fillId="7" borderId="47" xfId="0" applyFont="1" applyFill="1" applyBorder="1" applyAlignment="1">
      <alignment horizontal="right"/>
    </xf>
    <xf numFmtId="14" fontId="20" fillId="5" borderId="45" xfId="8" applyNumberFormat="1" applyFont="1" applyBorder="1" applyAlignment="1" applyProtection="1">
      <alignment horizontal="right"/>
    </xf>
    <xf numFmtId="2" fontId="21" fillId="4" borderId="45" xfId="2" applyNumberFormat="1" applyFont="1" applyBorder="1" applyAlignment="1" applyProtection="1">
      <alignment horizontal="right"/>
      <protection hidden="1"/>
    </xf>
    <xf numFmtId="0" fontId="35" fillId="6" borderId="22" xfId="10" applyFont="1" applyBorder="1"/>
    <xf numFmtId="1" fontId="36" fillId="4" borderId="22" xfId="2" applyNumberFormat="1" applyFont="1" applyBorder="1" applyAlignment="1" applyProtection="1">
      <alignment horizontal="right"/>
      <protection hidden="1"/>
    </xf>
    <xf numFmtId="2" fontId="21" fillId="4" borderId="27" xfId="2" applyNumberFormat="1" applyFont="1" applyBorder="1" applyAlignment="1" applyProtection="1">
      <alignment horizontal="right"/>
      <protection hidden="1"/>
    </xf>
    <xf numFmtId="0" fontId="32" fillId="7" borderId="16" xfId="0" applyFont="1" applyFill="1" applyBorder="1"/>
    <xf numFmtId="166" fontId="5" fillId="3" borderId="29" xfId="16" applyNumberFormat="1" applyFill="1" applyBorder="1"/>
    <xf numFmtId="0" fontId="13" fillId="0" borderId="0" xfId="0" applyFont="1" applyFill="1" applyBorder="1" applyAlignment="1">
      <alignment horizontal="right"/>
    </xf>
    <xf numFmtId="0" fontId="29" fillId="0" borderId="0" xfId="0" applyFont="1" applyFill="1" applyBorder="1" applyAlignment="1" applyProtection="1">
      <alignment horizontal="right"/>
    </xf>
    <xf numFmtId="0" fontId="29" fillId="0" borderId="0" xfId="0" applyFont="1" applyFill="1" applyBorder="1"/>
    <xf numFmtId="0" fontId="29" fillId="7" borderId="13" xfId="0" applyFont="1" applyFill="1" applyBorder="1"/>
    <xf numFmtId="0" fontId="29" fillId="7" borderId="14" xfId="0" applyFont="1" applyFill="1" applyBorder="1"/>
    <xf numFmtId="0" fontId="29" fillId="7" borderId="15" xfId="0" applyFont="1" applyFill="1" applyBorder="1"/>
    <xf numFmtId="0" fontId="13" fillId="7" borderId="3" xfId="0" applyFont="1" applyFill="1" applyBorder="1" applyAlignment="1">
      <alignment horizontal="right"/>
    </xf>
    <xf numFmtId="0" fontId="13" fillId="0" borderId="0" xfId="0" applyFont="1" applyFill="1" applyBorder="1"/>
    <xf numFmtId="165" fontId="33" fillId="0" borderId="0" xfId="3" applyNumberFormat="1" applyFont="1" applyFill="1" applyBorder="1" applyAlignment="1" applyProtection="1">
      <alignment horizontal="right"/>
      <protection hidden="1"/>
    </xf>
    <xf numFmtId="0" fontId="14" fillId="0" borderId="0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165" fontId="34" fillId="0" borderId="0" xfId="3" applyNumberFormat="1" applyFont="1" applyFill="1" applyBorder="1" applyProtection="1">
      <protection hidden="1"/>
    </xf>
    <xf numFmtId="0" fontId="14" fillId="0" borderId="0" xfId="0" applyFont="1" applyFill="1" applyBorder="1"/>
    <xf numFmtId="165" fontId="5" fillId="0" borderId="5" xfId="3" applyNumberFormat="1" applyFont="1" applyBorder="1"/>
    <xf numFmtId="0" fontId="0" fillId="0" borderId="0" xfId="0" applyBorder="1" applyAlignment="1">
      <alignment horizontal="right"/>
    </xf>
    <xf numFmtId="165" fontId="26" fillId="16" borderId="0" xfId="0" applyNumberFormat="1" applyFont="1" applyFill="1" applyBorder="1"/>
    <xf numFmtId="0" fontId="38" fillId="2" borderId="0" xfId="0" applyFont="1" applyFill="1"/>
    <xf numFmtId="0" fontId="39" fillId="0" borderId="0" xfId="0" applyFont="1"/>
    <xf numFmtId="0" fontId="39" fillId="14" borderId="0" xfId="0" applyFont="1" applyFill="1"/>
    <xf numFmtId="0" fontId="39" fillId="0" borderId="5" xfId="0" applyFont="1" applyBorder="1"/>
    <xf numFmtId="164" fontId="0" fillId="0" borderId="0" xfId="0" applyNumberFormat="1"/>
    <xf numFmtId="164" fontId="29" fillId="0" borderId="0" xfId="0" applyNumberFormat="1" applyFont="1" applyFill="1" applyBorder="1" applyAlignment="1" applyProtection="1">
      <alignment horizontal="right"/>
    </xf>
    <xf numFmtId="165" fontId="30" fillId="0" borderId="0" xfId="3" applyNumberFormat="1" applyFont="1" applyFill="1" applyBorder="1" applyAlignment="1" applyProtection="1">
      <alignment horizontal="right"/>
      <protection hidden="1"/>
    </xf>
    <xf numFmtId="165" fontId="30" fillId="18" borderId="5" xfId="3" applyNumberFormat="1" applyFont="1" applyFill="1" applyBorder="1" applyAlignment="1" applyProtection="1">
      <alignment horizontal="right"/>
      <protection hidden="1"/>
    </xf>
    <xf numFmtId="165" fontId="30" fillId="19" borderId="48" xfId="3" applyNumberFormat="1" applyFont="1" applyFill="1" applyBorder="1" applyAlignment="1" applyProtection="1">
      <alignment horizontal="right"/>
      <protection hidden="1"/>
    </xf>
    <xf numFmtId="0" fontId="15" fillId="7" borderId="5" xfId="0" applyFont="1" applyFill="1" applyBorder="1" applyAlignment="1">
      <alignment horizontal="right"/>
    </xf>
    <xf numFmtId="0" fontId="13" fillId="7" borderId="5" xfId="0" applyFont="1" applyFill="1" applyBorder="1" applyAlignment="1">
      <alignment horizontal="right"/>
    </xf>
    <xf numFmtId="0" fontId="42" fillId="0" borderId="0" xfId="0" applyFont="1" applyFill="1" applyAlignment="1">
      <alignment vertical="center"/>
    </xf>
    <xf numFmtId="0" fontId="39" fillId="0" borderId="0" xfId="0" applyFont="1" applyBorder="1"/>
    <xf numFmtId="0" fontId="42" fillId="0" borderId="0" xfId="0" applyFont="1" applyFill="1" applyBorder="1" applyAlignment="1">
      <alignment vertical="center"/>
    </xf>
    <xf numFmtId="165" fontId="5" fillId="7" borderId="9" xfId="3" applyNumberFormat="1" applyFont="1" applyFill="1" applyBorder="1"/>
    <xf numFmtId="165" fontId="5" fillId="7" borderId="0" xfId="3" applyNumberFormat="1" applyFont="1" applyFill="1" applyBorder="1"/>
    <xf numFmtId="165" fontId="5" fillId="7" borderId="10" xfId="3" applyNumberFormat="1" applyFont="1" applyFill="1" applyBorder="1"/>
    <xf numFmtId="166" fontId="0" fillId="0" borderId="5" xfId="16" applyNumberFormat="1" applyFont="1" applyBorder="1"/>
    <xf numFmtId="0" fontId="14" fillId="0" borderId="0" xfId="0" applyFont="1"/>
    <xf numFmtId="0" fontId="13" fillId="7" borderId="49" xfId="0" applyFont="1" applyFill="1" applyBorder="1" applyAlignment="1">
      <alignment horizontal="right"/>
    </xf>
    <xf numFmtId="0" fontId="13" fillId="17" borderId="49" xfId="0" applyFont="1" applyFill="1" applyBorder="1" applyAlignment="1">
      <alignment horizontal="right"/>
    </xf>
    <xf numFmtId="0" fontId="19" fillId="6" borderId="50" xfId="10" applyFont="1" applyBorder="1" applyAlignment="1">
      <alignment horizontal="right"/>
    </xf>
    <xf numFmtId="165" fontId="21" fillId="4" borderId="50" xfId="3" applyNumberFormat="1" applyFont="1" applyFill="1" applyBorder="1"/>
    <xf numFmtId="0" fontId="13" fillId="21" borderId="0" xfId="0" applyFont="1" applyFill="1" applyBorder="1"/>
    <xf numFmtId="0" fontId="0" fillId="21" borderId="0" xfId="0" applyFill="1" applyBorder="1"/>
    <xf numFmtId="0" fontId="0" fillId="7" borderId="0" xfId="0" applyFill="1" applyBorder="1"/>
    <xf numFmtId="0" fontId="0" fillId="0" borderId="0" xfId="0" applyFill="1" applyBorder="1"/>
    <xf numFmtId="0" fontId="0" fillId="0" borderId="49" xfId="0" applyFill="1" applyBorder="1"/>
    <xf numFmtId="0" fontId="0" fillId="12" borderId="9" xfId="0" applyFill="1" applyBorder="1"/>
    <xf numFmtId="0" fontId="0" fillId="7" borderId="53" xfId="0" applyFill="1" applyBorder="1"/>
    <xf numFmtId="0" fontId="11" fillId="7" borderId="52" xfId="0" applyFont="1" applyFill="1" applyBorder="1"/>
    <xf numFmtId="0" fontId="0" fillId="0" borderId="8" xfId="0" applyBorder="1" applyAlignment="1">
      <alignment vertical="center"/>
    </xf>
    <xf numFmtId="0" fontId="0" fillId="0" borderId="8" xfId="0" applyBorder="1"/>
    <xf numFmtId="0" fontId="0" fillId="0" borderId="55" xfId="0" applyBorder="1"/>
    <xf numFmtId="0" fontId="0" fillId="0" borderId="55" xfId="0" applyBorder="1" applyAlignment="1">
      <alignment horizontal="right"/>
    </xf>
    <xf numFmtId="0" fontId="0" fillId="0" borderId="55" xfId="0" applyFill="1" applyBorder="1"/>
    <xf numFmtId="9" fontId="0" fillId="0" borderId="55" xfId="0" applyNumberFormat="1" applyBorder="1"/>
    <xf numFmtId="9" fontId="0" fillId="0" borderId="55" xfId="16" applyFont="1" applyBorder="1"/>
    <xf numFmtId="166" fontId="0" fillId="0" borderId="49" xfId="16" applyNumberFormat="1" applyFont="1" applyFill="1" applyBorder="1"/>
    <xf numFmtId="0" fontId="0" fillId="0" borderId="20" xfId="0" applyBorder="1" applyAlignment="1">
      <alignment horizontal="right"/>
    </xf>
    <xf numFmtId="166" fontId="5" fillId="0" borderId="20" xfId="16" applyNumberFormat="1" applyFont="1" applyBorder="1"/>
    <xf numFmtId="0" fontId="0" fillId="0" borderId="51" xfId="0" applyFill="1" applyBorder="1" applyAlignment="1">
      <alignment horizontal="right"/>
    </xf>
    <xf numFmtId="1" fontId="11" fillId="14" borderId="54" xfId="0" applyNumberFormat="1" applyFont="1" applyFill="1" applyBorder="1"/>
    <xf numFmtId="0" fontId="15" fillId="10" borderId="56" xfId="0" applyFont="1" applyFill="1" applyBorder="1"/>
    <xf numFmtId="0" fontId="0" fillId="10" borderId="57" xfId="0" applyFill="1" applyBorder="1"/>
    <xf numFmtId="0" fontId="18" fillId="10" borderId="57" xfId="0" applyFont="1" applyFill="1" applyBorder="1"/>
    <xf numFmtId="0" fontId="0" fillId="10" borderId="58" xfId="0" applyFill="1" applyBorder="1"/>
    <xf numFmtId="0" fontId="13" fillId="10" borderId="59" xfId="0" applyFont="1" applyFill="1" applyBorder="1"/>
    <xf numFmtId="0" fontId="0" fillId="10" borderId="60" xfId="0" applyFill="1" applyBorder="1"/>
    <xf numFmtId="0" fontId="14" fillId="12" borderId="61" xfId="0" applyFont="1" applyFill="1" applyBorder="1"/>
    <xf numFmtId="0" fontId="13" fillId="12" borderId="59" xfId="0" applyFont="1" applyFill="1" applyBorder="1"/>
    <xf numFmtId="0" fontId="14" fillId="12" borderId="59" xfId="0" applyFont="1" applyFill="1" applyBorder="1" applyAlignment="1">
      <alignment horizontal="left"/>
    </xf>
    <xf numFmtId="165" fontId="0" fillId="10" borderId="60" xfId="0" applyNumberFormat="1" applyFill="1" applyBorder="1"/>
    <xf numFmtId="0" fontId="14" fillId="12" borderId="59" xfId="0" applyFont="1" applyFill="1" applyBorder="1"/>
    <xf numFmtId="0" fontId="13" fillId="21" borderId="59" xfId="0" applyFont="1" applyFill="1" applyBorder="1"/>
    <xf numFmtId="0" fontId="0" fillId="21" borderId="60" xfId="0" applyFill="1" applyBorder="1"/>
    <xf numFmtId="0" fontId="0" fillId="21" borderId="59" xfId="0" applyFill="1" applyBorder="1"/>
    <xf numFmtId="9" fontId="0" fillId="0" borderId="0" xfId="16" applyFont="1" applyBorder="1" applyAlignment="1">
      <alignment horizontal="right"/>
    </xf>
    <xf numFmtId="0" fontId="0" fillId="10" borderId="62" xfId="0" applyFill="1" applyBorder="1"/>
    <xf numFmtId="0" fontId="0" fillId="10" borderId="63" xfId="0" applyFill="1" applyBorder="1"/>
    <xf numFmtId="0" fontId="0" fillId="10" borderId="64" xfId="0" applyFill="1" applyBorder="1"/>
    <xf numFmtId="0" fontId="14" fillId="7" borderId="68" xfId="0" applyFont="1" applyFill="1" applyBorder="1"/>
    <xf numFmtId="0" fontId="13" fillId="7" borderId="69" xfId="0" applyFont="1" applyFill="1" applyBorder="1"/>
    <xf numFmtId="0" fontId="13" fillId="7" borderId="59" xfId="0" applyFont="1" applyFill="1" applyBorder="1"/>
    <xf numFmtId="0" fontId="13" fillId="7" borderId="60" xfId="0" applyFont="1" applyFill="1" applyBorder="1"/>
    <xf numFmtId="0" fontId="14" fillId="7" borderId="59" xfId="0" applyFont="1" applyFill="1" applyBorder="1" applyAlignment="1">
      <alignment horizontal="left"/>
    </xf>
    <xf numFmtId="0" fontId="22" fillId="14" borderId="59" xfId="0" applyFont="1" applyFill="1" applyBorder="1"/>
    <xf numFmtId="0" fontId="0" fillId="7" borderId="59" xfId="0" applyFill="1" applyBorder="1"/>
    <xf numFmtId="0" fontId="0" fillId="7" borderId="60" xfId="0" applyFill="1" applyBorder="1"/>
    <xf numFmtId="0" fontId="15" fillId="7" borderId="59" xfId="0" applyFont="1" applyFill="1" applyBorder="1" applyAlignment="1">
      <alignment horizontal="center"/>
    </xf>
    <xf numFmtId="0" fontId="15" fillId="7" borderId="60" xfId="0" applyFont="1" applyFill="1" applyBorder="1" applyAlignment="1">
      <alignment horizontal="center"/>
    </xf>
    <xf numFmtId="0" fontId="37" fillId="7" borderId="62" xfId="0" applyFont="1" applyFill="1" applyBorder="1"/>
    <xf numFmtId="0" fontId="13" fillId="7" borderId="63" xfId="0" applyFont="1" applyFill="1" applyBorder="1"/>
    <xf numFmtId="0" fontId="13" fillId="7" borderId="64" xfId="0" applyFont="1" applyFill="1" applyBorder="1"/>
    <xf numFmtId="0" fontId="43" fillId="0" borderId="49" xfId="0" applyFont="1" applyFill="1" applyBorder="1" applyAlignment="1" applyProtection="1">
      <alignment horizontal="right"/>
      <protection hidden="1"/>
    </xf>
    <xf numFmtId="0" fontId="13" fillId="17" borderId="49" xfId="0" applyFont="1" applyFill="1" applyBorder="1" applyAlignment="1" applyProtection="1">
      <alignment horizontal="right"/>
      <protection locked="0"/>
    </xf>
    <xf numFmtId="14" fontId="0" fillId="0" borderId="0" xfId="0" applyNumberFormat="1" applyProtection="1">
      <protection locked="0"/>
    </xf>
    <xf numFmtId="0" fontId="0" fillId="0" borderId="0" xfId="0" applyProtection="1"/>
    <xf numFmtId="10" fontId="20" fillId="13" borderId="72" xfId="16" applyNumberFormat="1" applyFont="1" applyFill="1" applyBorder="1" applyAlignment="1" applyProtection="1">
      <alignment horizontal="right"/>
      <protection hidden="1"/>
    </xf>
    <xf numFmtId="0" fontId="13" fillId="7" borderId="41" xfId="0" applyFont="1" applyFill="1" applyBorder="1" applyAlignment="1" applyProtection="1">
      <alignment horizontal="right"/>
      <protection hidden="1"/>
    </xf>
    <xf numFmtId="0" fontId="44" fillId="7" borderId="46" xfId="0" applyFont="1" applyFill="1" applyBorder="1" applyAlignment="1" applyProtection="1">
      <alignment horizontal="right"/>
      <protection hidden="1"/>
    </xf>
    <xf numFmtId="14" fontId="44" fillId="7" borderId="46" xfId="0" applyNumberFormat="1" applyFont="1" applyFill="1" applyBorder="1" applyAlignment="1" applyProtection="1">
      <alignment horizontal="right"/>
      <protection hidden="1"/>
    </xf>
    <xf numFmtId="0" fontId="32" fillId="7" borderId="63" xfId="0" applyFont="1" applyFill="1" applyBorder="1" applyAlignment="1">
      <alignment horizontal="center"/>
    </xf>
    <xf numFmtId="0" fontId="15" fillId="7" borderId="0" xfId="0" applyFont="1" applyFill="1" applyBorder="1" applyAlignment="1">
      <alignment horizontal="right" wrapText="1"/>
    </xf>
    <xf numFmtId="165" fontId="34" fillId="19" borderId="45" xfId="3" applyNumberFormat="1" applyFont="1" applyFill="1" applyBorder="1" applyAlignment="1" applyProtection="1">
      <alignment vertical="center"/>
      <protection hidden="1"/>
    </xf>
    <xf numFmtId="0" fontId="0" fillId="0" borderId="5" xfId="0" applyBorder="1" applyAlignment="1">
      <alignment horizontal="center"/>
    </xf>
    <xf numFmtId="0" fontId="11" fillId="0" borderId="5" xfId="0" applyFont="1" applyBorder="1" applyAlignment="1">
      <alignment horizontal="center"/>
    </xf>
    <xf numFmtId="9" fontId="11" fillId="0" borderId="5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166" fontId="0" fillId="0" borderId="5" xfId="0" applyNumberFormat="1" applyFont="1" applyBorder="1" applyAlignment="1">
      <alignment horizontal="center"/>
    </xf>
    <xf numFmtId="0" fontId="32" fillId="0" borderId="9" xfId="0" applyFont="1" applyFill="1" applyBorder="1" applyAlignment="1" applyProtection="1">
      <alignment horizontal="right"/>
      <protection hidden="1"/>
    </xf>
    <xf numFmtId="10" fontId="20" fillId="0" borderId="10" xfId="16" applyNumberFormat="1" applyFont="1" applyFill="1" applyBorder="1" applyAlignment="1" applyProtection="1">
      <alignment horizontal="right"/>
      <protection hidden="1"/>
    </xf>
    <xf numFmtId="0" fontId="32" fillId="0" borderId="73" xfId="0" applyFont="1" applyFill="1" applyBorder="1" applyAlignment="1" applyProtection="1">
      <alignment horizontal="right"/>
      <protection hidden="1"/>
    </xf>
    <xf numFmtId="0" fontId="32" fillId="0" borderId="11" xfId="0" applyFont="1" applyFill="1" applyBorder="1" applyAlignment="1" applyProtection="1">
      <alignment horizontal="right"/>
      <protection hidden="1"/>
    </xf>
    <xf numFmtId="165" fontId="46" fillId="22" borderId="7" xfId="3" applyNumberFormat="1" applyFont="1" applyFill="1" applyBorder="1" applyAlignment="1" applyProtection="1">
      <alignment horizontal="right"/>
      <protection hidden="1"/>
    </xf>
    <xf numFmtId="10" fontId="45" fillId="17" borderId="18" xfId="16" applyNumberFormat="1" applyFont="1" applyFill="1" applyBorder="1" applyAlignment="1" applyProtection="1">
      <alignment horizontal="right"/>
      <protection locked="0"/>
    </xf>
    <xf numFmtId="165" fontId="46" fillId="23" borderId="20" xfId="3" applyNumberFormat="1" applyFont="1" applyFill="1" applyBorder="1" applyAlignment="1" applyProtection="1">
      <alignment horizontal="left" vertical="center" wrapText="1"/>
      <protection hidden="1"/>
    </xf>
    <xf numFmtId="0" fontId="32" fillId="0" borderId="8" xfId="0" applyFont="1" applyFill="1" applyBorder="1" applyAlignment="1" applyProtection="1">
      <alignment horizontal="right" vertical="center" wrapText="1"/>
      <protection hidden="1"/>
    </xf>
    <xf numFmtId="0" fontId="40" fillId="20" borderId="23" xfId="0" applyFont="1" applyFill="1" applyBorder="1" applyAlignment="1">
      <alignment horizontal="center"/>
    </xf>
    <xf numFmtId="0" fontId="40" fillId="20" borderId="24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41" fillId="20" borderId="70" xfId="0" applyFont="1" applyFill="1" applyBorder="1" applyAlignment="1">
      <alignment horizontal="center"/>
    </xf>
    <xf numFmtId="0" fontId="41" fillId="20" borderId="25" xfId="0" applyFont="1" applyFill="1" applyBorder="1" applyAlignment="1">
      <alignment horizontal="center"/>
    </xf>
    <xf numFmtId="0" fontId="41" fillId="20" borderId="71" xfId="0" applyFont="1" applyFill="1" applyBorder="1" applyAlignment="1">
      <alignment horizontal="center"/>
    </xf>
    <xf numFmtId="0" fontId="41" fillId="20" borderId="65" xfId="0" applyFont="1" applyFill="1" applyBorder="1" applyAlignment="1">
      <alignment horizontal="center"/>
    </xf>
    <xf numFmtId="0" fontId="41" fillId="20" borderId="66" xfId="0" applyFont="1" applyFill="1" applyBorder="1" applyAlignment="1">
      <alignment horizontal="center"/>
    </xf>
    <xf numFmtId="0" fontId="41" fillId="20" borderId="67" xfId="0" applyFont="1" applyFill="1" applyBorder="1" applyAlignment="1">
      <alignment horizontal="center"/>
    </xf>
    <xf numFmtId="0" fontId="41" fillId="20" borderId="23" xfId="0" applyFont="1" applyFill="1" applyBorder="1" applyAlignment="1">
      <alignment horizontal="center"/>
    </xf>
    <xf numFmtId="0" fontId="41" fillId="20" borderId="24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5" xfId="0" applyBorder="1" applyAlignment="1">
      <alignment horizontal="center"/>
    </xf>
  </cellXfs>
  <cellStyles count="21">
    <cellStyle name="20% - Accent3" xfId="1" builtinId="38"/>
    <cellStyle name="Calculation" xfId="2" builtinId="22"/>
    <cellStyle name="Comma" xfId="3" builtinId="3"/>
    <cellStyle name="Comma 2" xfId="4"/>
    <cellStyle name="Comma 3" xfId="5"/>
    <cellStyle name="Comma 4" xfId="6"/>
    <cellStyle name="Comma 7" xfId="7"/>
    <cellStyle name="Good" xfId="8" builtinId="26"/>
    <cellStyle name="Hyperlink 2" xfId="9"/>
    <cellStyle name="Input" xfId="10" builtinId="20"/>
    <cellStyle name="Normal" xfId="0" builtinId="0"/>
    <cellStyle name="Normal 12" xfId="11"/>
    <cellStyle name="Normal 2" xfId="12"/>
    <cellStyle name="Normal 3" xfId="13"/>
    <cellStyle name="Normal 4" xfId="14"/>
    <cellStyle name="Normal 7" xfId="15"/>
    <cellStyle name="Percent" xfId="16" builtinId="5"/>
    <cellStyle name="Percent 2" xfId="17"/>
    <cellStyle name="Percent 2 5" xfId="18"/>
    <cellStyle name="Percent 4" xfId="19"/>
    <cellStyle name="Percent 9" xfId="20"/>
  </cellStyles>
  <dxfs count="1">
    <dxf>
      <font>
        <b/>
        <i/>
        <color theme="0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F8"/>
  <sheetViews>
    <sheetView workbookViewId="0">
      <selection activeCell="F7" sqref="F7"/>
    </sheetView>
  </sheetViews>
  <sheetFormatPr defaultRowHeight="15"/>
  <cols>
    <col min="6" max="6" width="10.42578125" bestFit="1" customWidth="1"/>
  </cols>
  <sheetData>
    <row r="6" spans="5:6">
      <c r="E6" s="19" t="s">
        <v>1283</v>
      </c>
      <c r="F6" s="257">
        <v>44105</v>
      </c>
    </row>
    <row r="7" spans="5:6">
      <c r="E7" s="19" t="s">
        <v>1284</v>
      </c>
      <c r="F7" s="257">
        <v>22912</v>
      </c>
    </row>
    <row r="8" spans="5:6">
      <c r="E8" s="19" t="s">
        <v>40</v>
      </c>
      <c r="F8" s="258">
        <f>IF((F6-F7)/365&lt;1,(F6-F7)/365,INT(YEARFRAC(F6,$F$7)))</f>
        <v>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Z58"/>
  <sheetViews>
    <sheetView showGridLines="0" tabSelected="1" zoomScale="80" zoomScaleNormal="8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H46" sqref="H46"/>
    </sheetView>
  </sheetViews>
  <sheetFormatPr defaultRowHeight="15"/>
  <cols>
    <col min="1" max="1" width="9.85546875" style="19" customWidth="1"/>
    <col min="2" max="2" width="17.42578125" style="19" bestFit="1" customWidth="1"/>
    <col min="3" max="3" width="10.140625" style="19" customWidth="1"/>
    <col min="4" max="4" width="16.7109375" style="19" bestFit="1" customWidth="1"/>
    <col min="5" max="5" width="3.140625" style="19" customWidth="1"/>
    <col min="6" max="6" width="6.28515625" customWidth="1"/>
    <col min="7" max="7" width="53.7109375" customWidth="1"/>
    <col min="8" max="8" width="37.28515625" customWidth="1"/>
    <col min="9" max="9" width="9.140625" customWidth="1"/>
    <col min="10" max="10" width="9.42578125" style="77" customWidth="1"/>
    <col min="11" max="11" width="4.28515625" style="77" customWidth="1"/>
    <col min="12" max="12" width="38.28515625" style="77" bestFit="1" customWidth="1"/>
    <col min="13" max="13" width="37.42578125" style="77" bestFit="1" customWidth="1"/>
    <col min="14" max="14" width="4.140625" style="77" customWidth="1"/>
    <col min="15" max="15" width="18" style="77" bestFit="1" customWidth="1"/>
    <col min="16" max="16" width="9.140625" style="77" customWidth="1"/>
    <col min="17" max="17" width="20" style="77" bestFit="1" customWidth="1"/>
    <col min="18" max="18" width="9.140625" style="77" customWidth="1"/>
    <col min="19" max="19" width="14.42578125" style="77" bestFit="1" customWidth="1"/>
    <col min="20" max="20" width="11.85546875" style="77" customWidth="1"/>
    <col min="21" max="21" width="12.28515625" style="77" customWidth="1"/>
    <col min="22" max="22" width="9.140625" style="77" customWidth="1"/>
    <col min="23" max="23" width="13.28515625" style="77" bestFit="1" customWidth="1"/>
    <col min="24" max="26" width="9.140625" style="77" customWidth="1"/>
  </cols>
  <sheetData>
    <row r="1" spans="1:26" ht="15.75" thickBot="1">
      <c r="P1" s="78"/>
      <c r="Q1" s="78"/>
      <c r="R1" s="78"/>
      <c r="S1" s="78"/>
      <c r="T1" s="78"/>
      <c r="U1" s="78"/>
      <c r="V1" s="78"/>
      <c r="W1" s="78"/>
      <c r="X1" s="78"/>
    </row>
    <row r="2" spans="1:26" ht="19.5" thickBot="1">
      <c r="A2" s="279" t="s">
        <v>84</v>
      </c>
      <c r="B2" s="280"/>
      <c r="C2" s="279" t="s">
        <v>107</v>
      </c>
      <c r="D2" s="280"/>
      <c r="F2" s="285" t="s">
        <v>118</v>
      </c>
      <c r="G2" s="286"/>
      <c r="H2" s="286"/>
      <c r="I2" s="287"/>
      <c r="K2" s="288" t="s">
        <v>119</v>
      </c>
      <c r="L2" s="283"/>
      <c r="M2" s="283"/>
      <c r="N2" s="289"/>
      <c r="P2" s="78"/>
      <c r="Q2" s="78"/>
      <c r="R2" s="78"/>
      <c r="S2" s="78"/>
      <c r="T2" s="78"/>
      <c r="U2" s="78"/>
      <c r="V2" s="78"/>
      <c r="W2" s="78"/>
      <c r="X2" s="78"/>
    </row>
    <row r="3" spans="1:26" ht="15.75">
      <c r="A3" s="160"/>
      <c r="B3" s="2" t="s">
        <v>13</v>
      </c>
      <c r="C3" s="161"/>
      <c r="D3" s="2" t="s">
        <v>108</v>
      </c>
      <c r="F3" s="242"/>
      <c r="G3" s="261" t="s">
        <v>1276</v>
      </c>
      <c r="H3" s="262">
        <f ca="1">TODAY()</f>
        <v>44768</v>
      </c>
      <c r="I3" s="243"/>
      <c r="K3" s="168"/>
      <c r="L3" s="169"/>
      <c r="M3" s="169"/>
      <c r="N3" s="170"/>
      <c r="P3" s="78"/>
      <c r="Q3" s="78"/>
      <c r="R3" s="78"/>
      <c r="S3" s="78"/>
      <c r="T3" s="78"/>
      <c r="U3" s="78"/>
      <c r="V3" s="78"/>
      <c r="W3" s="78"/>
      <c r="X3" s="78"/>
    </row>
    <row r="4" spans="1:26" ht="18.75">
      <c r="A4" s="139"/>
      <c r="B4" s="2" t="s">
        <v>14</v>
      </c>
      <c r="C4" s="141"/>
      <c r="D4" s="2" t="s">
        <v>121</v>
      </c>
      <c r="F4" s="244"/>
      <c r="G4" s="156" t="s">
        <v>2</v>
      </c>
      <c r="H4" s="153" t="s">
        <v>22</v>
      </c>
      <c r="I4" s="245"/>
      <c r="K4" s="132"/>
      <c r="L4" s="191" t="s">
        <v>125</v>
      </c>
      <c r="M4" s="188">
        <f ca="1">net_prem1</f>
        <v>36812</v>
      </c>
      <c r="N4" s="133"/>
      <c r="P4" s="78"/>
      <c r="Q4" s="79"/>
      <c r="R4" s="78"/>
      <c r="S4" s="79"/>
      <c r="T4" s="79"/>
      <c r="U4" s="79"/>
      <c r="V4" s="78"/>
      <c r="W4" s="80"/>
      <c r="X4" s="78"/>
    </row>
    <row r="5" spans="1:26" ht="18.75">
      <c r="A5" s="140"/>
      <c r="B5" s="127"/>
      <c r="C5" s="137"/>
      <c r="D5" s="2" t="s">
        <v>120</v>
      </c>
      <c r="F5" s="244"/>
      <c r="G5" s="146" t="s">
        <v>0</v>
      </c>
      <c r="H5" s="153" t="s">
        <v>34</v>
      </c>
      <c r="I5" s="245"/>
      <c r="K5" s="132"/>
      <c r="L5" s="3"/>
      <c r="M5" s="3"/>
      <c r="N5" s="133"/>
      <c r="P5" s="78"/>
      <c r="Q5" s="78"/>
      <c r="R5" s="78"/>
      <c r="S5" s="81"/>
      <c r="T5" s="81"/>
      <c r="U5" s="81"/>
      <c r="V5" s="78"/>
      <c r="W5" s="78"/>
      <c r="X5" s="78"/>
    </row>
    <row r="6" spans="1:26" ht="18.75">
      <c r="A6" s="140"/>
      <c r="B6" s="127"/>
      <c r="C6" s="138"/>
      <c r="D6" s="2" t="s">
        <v>120</v>
      </c>
      <c r="F6" s="244"/>
      <c r="G6" s="157" t="s">
        <v>4</v>
      </c>
      <c r="H6" s="153" t="s">
        <v>1219</v>
      </c>
      <c r="I6" s="245"/>
      <c r="K6" s="132"/>
      <c r="L6" s="190" t="s">
        <v>126</v>
      </c>
      <c r="M6" s="189">
        <f ca="1">gross_prem1</f>
        <v>45242</v>
      </c>
      <c r="N6" s="133"/>
      <c r="O6" s="78"/>
      <c r="P6" s="78"/>
      <c r="Q6" s="78"/>
      <c r="R6" s="78"/>
      <c r="S6" s="81"/>
      <c r="T6" s="81"/>
      <c r="U6" s="81"/>
      <c r="V6" s="78"/>
      <c r="W6" s="78"/>
      <c r="X6" s="78"/>
    </row>
    <row r="7" spans="1:26" ht="16.5" thickBot="1">
      <c r="A7" s="163" t="s">
        <v>124</v>
      </c>
      <c r="B7" s="129"/>
      <c r="C7" s="128"/>
      <c r="D7" s="129"/>
      <c r="F7" s="244"/>
      <c r="G7" s="146" t="s">
        <v>5</v>
      </c>
      <c r="H7" s="158">
        <v>27911</v>
      </c>
      <c r="I7" s="245"/>
      <c r="K7" s="134"/>
      <c r="L7" s="171"/>
      <c r="M7" s="263" t="s">
        <v>1286</v>
      </c>
      <c r="N7" s="135"/>
      <c r="O7" s="78"/>
      <c r="P7" s="78"/>
      <c r="Q7" s="78"/>
      <c r="R7" s="78"/>
      <c r="S7" s="81"/>
      <c r="T7" s="81"/>
      <c r="U7" s="81"/>
      <c r="V7" s="78"/>
      <c r="W7" s="82"/>
      <c r="X7" s="78"/>
    </row>
    <row r="8" spans="1:26" ht="18.75">
      <c r="F8" s="244"/>
      <c r="G8" s="156" t="s">
        <v>64</v>
      </c>
      <c r="H8" s="159">
        <f ca="1">IF((H3-H7)/365&lt;1,(H3-H7)/365,INT(YEARFRAC(H3,$H$7)))</f>
        <v>46</v>
      </c>
      <c r="I8" s="245"/>
      <c r="J8" s="85"/>
      <c r="K8" s="85"/>
      <c r="L8" s="165"/>
      <c r="M8" s="187"/>
      <c r="N8" s="187"/>
      <c r="O8" s="78"/>
      <c r="P8" s="78"/>
      <c r="Q8" s="82"/>
      <c r="R8" s="78"/>
      <c r="S8" s="81"/>
      <c r="T8" s="81"/>
      <c r="U8" s="81"/>
      <c r="V8" s="78"/>
      <c r="W8" s="78"/>
      <c r="X8" s="78"/>
    </row>
    <row r="9" spans="1:26" ht="18.75">
      <c r="F9" s="244"/>
      <c r="G9" s="146" t="s">
        <v>1208</v>
      </c>
      <c r="H9" s="153" t="s">
        <v>467</v>
      </c>
      <c r="I9" s="245"/>
      <c r="L9" s="165"/>
      <c r="M9" s="187"/>
      <c r="N9" s="187"/>
      <c r="O9" s="78"/>
      <c r="P9" s="83"/>
      <c r="Q9" s="82"/>
      <c r="R9" s="83"/>
      <c r="S9" s="84"/>
      <c r="T9" s="81"/>
      <c r="U9" s="81"/>
      <c r="V9" s="78"/>
      <c r="W9" s="78"/>
      <c r="X9" s="78"/>
    </row>
    <row r="10" spans="1:26" s="19" customFormat="1" ht="15.75">
      <c r="F10" s="244"/>
      <c r="G10" s="146" t="s">
        <v>1209</v>
      </c>
      <c r="H10" s="153" t="s">
        <v>474</v>
      </c>
      <c r="I10" s="245"/>
      <c r="J10" s="77"/>
      <c r="O10" s="78"/>
      <c r="P10" s="83"/>
      <c r="Q10" s="82"/>
      <c r="R10" s="83"/>
      <c r="S10" s="84"/>
      <c r="T10" s="81"/>
      <c r="U10" s="81"/>
      <c r="V10" s="78"/>
      <c r="W10" s="78"/>
      <c r="X10" s="78"/>
      <c r="Y10" s="77"/>
      <c r="Z10" s="77"/>
    </row>
    <row r="11" spans="1:26" s="19" customFormat="1" ht="15.75">
      <c r="F11" s="244"/>
      <c r="G11" s="157" t="s">
        <v>86</v>
      </c>
      <c r="H11" s="154" t="str">
        <f>VLOOKUP($H$10,zones,3,0)</f>
        <v>Zone 1</v>
      </c>
      <c r="I11" s="245"/>
      <c r="J11" s="77"/>
      <c r="O11" s="78"/>
      <c r="P11" s="83"/>
      <c r="Q11" s="78"/>
      <c r="R11" s="83"/>
      <c r="S11" s="81"/>
      <c r="T11" s="81"/>
      <c r="U11" s="81"/>
      <c r="V11" s="78"/>
      <c r="W11" s="78"/>
      <c r="X11" s="78"/>
      <c r="Y11" s="77"/>
      <c r="Z11" s="77"/>
    </row>
    <row r="12" spans="1:26" ht="15.75">
      <c r="F12" s="244"/>
      <c r="G12" s="146" t="s">
        <v>8</v>
      </c>
      <c r="H12" s="153">
        <v>1</v>
      </c>
      <c r="I12" s="245"/>
      <c r="K12" s="167"/>
      <c r="L12" s="165"/>
      <c r="M12" s="186"/>
      <c r="N12" s="167"/>
      <c r="O12" s="78"/>
      <c r="P12" s="78"/>
      <c r="Q12" s="82"/>
      <c r="R12" s="78"/>
      <c r="S12" s="81"/>
      <c r="T12" s="81"/>
      <c r="U12" s="81"/>
      <c r="V12" s="78"/>
      <c r="W12" s="82"/>
      <c r="X12" s="82"/>
    </row>
    <row r="13" spans="1:26" ht="15.75">
      <c r="F13" s="244"/>
      <c r="G13" s="3"/>
      <c r="H13" s="3"/>
      <c r="I13" s="245"/>
      <c r="K13" s="167"/>
      <c r="L13" s="165"/>
      <c r="M13" s="166"/>
      <c r="N13" s="167"/>
      <c r="O13" s="78"/>
      <c r="P13" s="78"/>
      <c r="Q13" s="78"/>
      <c r="R13" s="78"/>
      <c r="S13" s="81"/>
      <c r="T13" s="81"/>
      <c r="U13" s="81"/>
      <c r="V13" s="78"/>
      <c r="W13" s="82"/>
      <c r="X13" s="82"/>
    </row>
    <row r="14" spans="1:26" ht="15.75">
      <c r="F14" s="246" t="s">
        <v>9</v>
      </c>
      <c r="G14" s="3"/>
      <c r="H14" s="3"/>
      <c r="I14" s="245"/>
      <c r="M14" s="78"/>
      <c r="N14" s="78"/>
      <c r="O14" s="78"/>
      <c r="P14" s="78"/>
      <c r="Q14" s="78"/>
      <c r="R14" s="78"/>
      <c r="S14" s="81"/>
      <c r="T14" s="81"/>
      <c r="U14" s="81"/>
      <c r="V14" s="78"/>
      <c r="W14" s="78"/>
      <c r="X14" s="78"/>
    </row>
    <row r="15" spans="1:26" ht="15.75">
      <c r="F15" s="244"/>
      <c r="G15" s="1"/>
      <c r="H15" s="3"/>
      <c r="I15" s="245"/>
      <c r="K15" s="85"/>
      <c r="M15" s="78"/>
      <c r="N15" s="78"/>
      <c r="O15" s="78"/>
      <c r="P15" s="78"/>
      <c r="Q15" s="82"/>
      <c r="R15" s="78"/>
      <c r="S15" s="78"/>
      <c r="T15" s="78"/>
      <c r="U15" s="81"/>
      <c r="V15" s="78"/>
      <c r="W15" s="78"/>
      <c r="X15" s="78"/>
    </row>
    <row r="16" spans="1:26" ht="34.5">
      <c r="B16" s="142"/>
      <c r="C16" s="142"/>
      <c r="D16" s="130"/>
      <c r="E16" s="143"/>
      <c r="F16" s="244"/>
      <c r="G16" s="155" t="s">
        <v>122</v>
      </c>
      <c r="H16" s="154" t="str">
        <f>IF(H4="Elite","Applicable","Not_Applicable")</f>
        <v>Not_Applicable</v>
      </c>
      <c r="I16" s="245"/>
      <c r="J16" s="130"/>
      <c r="K16" s="131"/>
      <c r="L16" s="131"/>
      <c r="M16" s="82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</row>
    <row r="17" spans="1:26" ht="15.75">
      <c r="F17" s="247" t="s">
        <v>106</v>
      </c>
      <c r="G17" s="88"/>
      <c r="H17" s="3"/>
      <c r="I17" s="245"/>
      <c r="K17" s="86"/>
      <c r="L17" s="85"/>
      <c r="M17" s="78"/>
      <c r="N17" s="78"/>
      <c r="O17" s="78"/>
      <c r="P17" s="78"/>
      <c r="Q17" s="78"/>
      <c r="R17" s="78"/>
      <c r="S17" s="281"/>
      <c r="T17" s="281"/>
      <c r="U17" s="78"/>
      <c r="V17" s="78"/>
      <c r="W17" s="78"/>
      <c r="X17" s="78"/>
    </row>
    <row r="18" spans="1:26" ht="31.5">
      <c r="F18" s="244"/>
      <c r="G18" s="155" t="s">
        <v>105</v>
      </c>
      <c r="H18" s="153" t="s">
        <v>89</v>
      </c>
      <c r="I18" s="245"/>
      <c r="M18" s="144"/>
      <c r="N18" s="78"/>
      <c r="O18" s="78"/>
      <c r="P18" s="78"/>
      <c r="Q18" s="78"/>
      <c r="R18" s="78"/>
      <c r="U18" s="78"/>
      <c r="V18" s="78"/>
      <c r="W18" s="78"/>
      <c r="X18" s="78"/>
    </row>
    <row r="19" spans="1:26" ht="15.75">
      <c r="F19" s="244"/>
      <c r="G19" s="1"/>
      <c r="H19" s="3"/>
      <c r="I19" s="245"/>
      <c r="K19" s="85"/>
      <c r="M19" s="145"/>
      <c r="N19" s="78"/>
      <c r="O19" s="78"/>
      <c r="P19" s="78"/>
      <c r="Q19" s="78"/>
      <c r="R19" s="78"/>
      <c r="U19" s="78"/>
      <c r="V19" s="78"/>
      <c r="W19" s="78"/>
      <c r="X19" s="78"/>
    </row>
    <row r="20" spans="1:26" ht="15.75">
      <c r="F20" s="244"/>
      <c r="G20" s="146" t="s">
        <v>10</v>
      </c>
      <c r="H20" s="153" t="s">
        <v>85</v>
      </c>
      <c r="I20" s="245"/>
      <c r="M20" s="144"/>
      <c r="N20" s="78"/>
      <c r="O20" s="78"/>
      <c r="P20" s="78"/>
      <c r="Q20" s="78"/>
      <c r="R20" s="78"/>
      <c r="U20" s="78"/>
      <c r="V20" s="78"/>
      <c r="W20" s="78"/>
      <c r="X20" s="78"/>
    </row>
    <row r="21" spans="1:26" ht="15.75">
      <c r="F21" s="244"/>
      <c r="G21" s="1"/>
      <c r="H21" s="3"/>
      <c r="I21" s="245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</row>
    <row r="22" spans="1:26" ht="18.75">
      <c r="A22" s="142"/>
      <c r="B22" s="142"/>
      <c r="C22" s="142"/>
      <c r="D22" s="142"/>
      <c r="E22" s="143"/>
      <c r="F22" s="244"/>
      <c r="G22" s="146" t="s">
        <v>123</v>
      </c>
      <c r="H22" s="154" t="str">
        <f>IF($H$4="Elite","Not_Applicable","Applicable")</f>
        <v>Applicable</v>
      </c>
      <c r="I22" s="245"/>
      <c r="K22" s="131"/>
      <c r="L22" s="131"/>
      <c r="M22" s="82"/>
      <c r="N22" s="78"/>
      <c r="O22" s="78"/>
      <c r="P22" s="78"/>
      <c r="Q22" s="78"/>
      <c r="R22" s="78"/>
      <c r="U22" s="78"/>
      <c r="V22" s="78"/>
      <c r="W22" s="78"/>
      <c r="X22" s="78"/>
    </row>
    <row r="23" spans="1:26" ht="15.75">
      <c r="F23" s="247" t="s">
        <v>100</v>
      </c>
      <c r="G23" s="67"/>
      <c r="H23" s="3"/>
      <c r="I23" s="245"/>
      <c r="M23" s="78"/>
      <c r="N23" s="78"/>
      <c r="O23" s="78"/>
      <c r="P23" s="78"/>
      <c r="Q23" s="78"/>
      <c r="R23" s="78"/>
      <c r="U23" s="78"/>
      <c r="V23" s="78"/>
      <c r="W23" s="78"/>
      <c r="X23" s="78"/>
    </row>
    <row r="24" spans="1:26" ht="15.75">
      <c r="F24" s="244"/>
      <c r="G24" s="146" t="s">
        <v>103</v>
      </c>
      <c r="H24" s="153" t="s">
        <v>85</v>
      </c>
      <c r="I24" s="245"/>
      <c r="M24" s="78"/>
      <c r="N24" s="78"/>
      <c r="O24" s="78"/>
      <c r="P24" s="78"/>
      <c r="Q24" s="78"/>
      <c r="R24" s="78"/>
      <c r="U24" s="78"/>
      <c r="V24" s="78"/>
      <c r="W24" s="78"/>
      <c r="X24" s="78"/>
    </row>
    <row r="25" spans="1:26" ht="15.75">
      <c r="F25" s="244"/>
      <c r="G25" s="146" t="s">
        <v>102</v>
      </c>
      <c r="H25" s="153" t="s">
        <v>89</v>
      </c>
      <c r="I25" s="245"/>
      <c r="M25" s="78"/>
      <c r="N25" s="78"/>
      <c r="O25" s="78"/>
      <c r="P25" s="78"/>
      <c r="Q25" s="78"/>
      <c r="R25" s="78"/>
      <c r="U25" s="78"/>
      <c r="V25" s="78"/>
      <c r="W25" s="78"/>
      <c r="X25" s="78"/>
    </row>
    <row r="26" spans="1:26" ht="15.75">
      <c r="F26" s="244"/>
      <c r="G26" s="1"/>
      <c r="H26" s="1"/>
      <c r="I26" s="245"/>
      <c r="M26" s="78"/>
      <c r="N26" s="78"/>
      <c r="O26" s="78"/>
      <c r="P26" s="78"/>
      <c r="Q26" s="78"/>
      <c r="R26" s="78"/>
      <c r="U26" s="78"/>
      <c r="V26" s="78"/>
      <c r="W26" s="78"/>
      <c r="X26" s="78"/>
    </row>
    <row r="27" spans="1:26" s="19" customFormat="1" ht="15.75">
      <c r="F27" s="244"/>
      <c r="G27" s="200" t="s">
        <v>1281</v>
      </c>
      <c r="H27" s="255" t="str">
        <f>IF(H4="Classic","Not_Applicable","Applicable")</f>
        <v>Applicable</v>
      </c>
      <c r="I27" s="245"/>
      <c r="J27" s="77"/>
      <c r="K27" s="77"/>
      <c r="L27" s="77"/>
      <c r="M27" s="78"/>
      <c r="N27" s="78"/>
      <c r="O27" s="78"/>
      <c r="P27" s="78"/>
      <c r="Q27" s="78"/>
      <c r="R27" s="78"/>
      <c r="S27" s="77"/>
      <c r="T27" s="77"/>
      <c r="U27" s="78"/>
      <c r="V27" s="78"/>
      <c r="W27" s="78"/>
      <c r="X27" s="78"/>
      <c r="Y27" s="77"/>
      <c r="Z27" s="77"/>
    </row>
    <row r="28" spans="1:26" ht="15.75">
      <c r="F28" s="248"/>
      <c r="G28" s="200" t="s">
        <v>1280</v>
      </c>
      <c r="H28" s="256" t="s">
        <v>85</v>
      </c>
      <c r="I28" s="249"/>
      <c r="M28" s="78"/>
      <c r="N28" s="78"/>
      <c r="O28" s="78"/>
      <c r="P28" s="78"/>
      <c r="Q28" s="78"/>
      <c r="R28" s="78"/>
      <c r="U28" s="78"/>
      <c r="V28" s="78"/>
      <c r="W28" s="78"/>
      <c r="X28" s="78"/>
    </row>
    <row r="29" spans="1:26" s="19" customFormat="1" ht="15.75" thickBot="1">
      <c r="F29" s="248"/>
      <c r="G29" s="206"/>
      <c r="H29" s="206"/>
      <c r="I29" s="249"/>
      <c r="J29" s="77"/>
      <c r="K29" s="77"/>
      <c r="L29" s="77"/>
      <c r="M29" s="78"/>
      <c r="N29" s="78"/>
      <c r="O29" s="78"/>
      <c r="P29" s="78"/>
      <c r="Q29" s="78"/>
      <c r="R29" s="78"/>
      <c r="S29" s="77"/>
      <c r="T29" s="77"/>
      <c r="U29" s="78"/>
      <c r="V29" s="78"/>
      <c r="W29" s="78"/>
      <c r="X29" s="78"/>
      <c r="Y29" s="77"/>
      <c r="Z29" s="77"/>
    </row>
    <row r="30" spans="1:26" ht="19.5" thickBot="1">
      <c r="F30" s="282" t="s">
        <v>12</v>
      </c>
      <c r="G30" s="283"/>
      <c r="H30" s="283"/>
      <c r="I30" s="284"/>
      <c r="M30" s="78"/>
      <c r="N30" s="78"/>
      <c r="O30" s="78"/>
      <c r="P30" s="78"/>
      <c r="Q30" s="78"/>
      <c r="R30" s="78"/>
      <c r="U30" s="78"/>
      <c r="V30" s="78"/>
      <c r="W30" s="78"/>
      <c r="X30" s="78"/>
    </row>
    <row r="31" spans="1:26" s="19" customFormat="1" ht="18.75">
      <c r="F31" s="250"/>
      <c r="G31" s="136"/>
      <c r="H31" s="136"/>
      <c r="I31" s="251"/>
      <c r="J31" s="77"/>
      <c r="K31" s="77"/>
      <c r="L31" s="77"/>
      <c r="M31" s="78"/>
      <c r="N31" s="78"/>
      <c r="O31" s="78"/>
      <c r="P31" s="78"/>
      <c r="Q31" s="78"/>
      <c r="R31" s="78"/>
      <c r="S31" s="77"/>
      <c r="T31" s="77"/>
      <c r="U31" s="78"/>
      <c r="V31" s="78"/>
      <c r="W31" s="78"/>
      <c r="X31" s="78"/>
      <c r="Y31" s="77"/>
      <c r="Z31" s="77"/>
    </row>
    <row r="32" spans="1:26" ht="15.75">
      <c r="F32" s="244"/>
      <c r="G32" s="151" t="s">
        <v>127</v>
      </c>
      <c r="H32" s="152">
        <f ca="1">IFERROR('Calculation '!$C$22,"Please choose correct options")</f>
        <v>36812</v>
      </c>
      <c r="I32" s="245"/>
      <c r="J32" s="121"/>
      <c r="L32" s="122"/>
      <c r="M32" s="124"/>
      <c r="N32" s="126"/>
      <c r="O32" s="126"/>
      <c r="P32" s="78"/>
      <c r="Q32" s="78"/>
      <c r="R32" s="78"/>
      <c r="U32" s="78"/>
      <c r="V32" s="78"/>
      <c r="W32" s="78"/>
      <c r="X32" s="78"/>
    </row>
    <row r="33" spans="6:26" s="19" customFormat="1" ht="15.75">
      <c r="F33" s="244"/>
      <c r="G33" s="151" t="s">
        <v>1222</v>
      </c>
      <c r="H33" s="152">
        <f ca="1">ROUND(net_prem1*0.0415,0)</f>
        <v>1528</v>
      </c>
      <c r="I33" s="245"/>
      <c r="J33" s="121"/>
      <c r="K33" s="77"/>
      <c r="L33" s="122"/>
      <c r="M33" s="124"/>
      <c r="N33" s="126"/>
      <c r="O33" s="126"/>
      <c r="P33" s="78"/>
      <c r="Q33" s="78"/>
      <c r="R33" s="78"/>
      <c r="S33" s="77"/>
      <c r="T33" s="77"/>
      <c r="U33" s="78"/>
      <c r="V33" s="78"/>
      <c r="W33" s="78"/>
      <c r="X33" s="78"/>
      <c r="Y33" s="77"/>
      <c r="Z33" s="77"/>
    </row>
    <row r="34" spans="6:26" s="19" customFormat="1" ht="15.75">
      <c r="F34" s="244"/>
      <c r="G34" s="151" t="s">
        <v>1223</v>
      </c>
      <c r="H34" s="152">
        <f ca="1">net_prem1+H33</f>
        <v>38340</v>
      </c>
      <c r="I34" s="245"/>
      <c r="J34" s="121"/>
      <c r="K34" s="77"/>
      <c r="L34" s="122"/>
      <c r="M34" s="124"/>
      <c r="N34" s="126"/>
      <c r="O34" s="126"/>
      <c r="P34" s="78"/>
      <c r="Q34" s="78"/>
      <c r="R34" s="78"/>
      <c r="S34" s="77"/>
      <c r="T34" s="77"/>
      <c r="U34" s="78"/>
      <c r="V34" s="78"/>
      <c r="W34" s="78"/>
      <c r="X34" s="78"/>
      <c r="Y34" s="77"/>
      <c r="Z34" s="77"/>
    </row>
    <row r="35" spans="6:26" s="19" customFormat="1" ht="15.75">
      <c r="F35" s="244"/>
      <c r="G35" s="120"/>
      <c r="H35" s="1"/>
      <c r="I35" s="245"/>
      <c r="J35" s="121"/>
      <c r="K35" s="77"/>
      <c r="L35" s="77"/>
      <c r="M35" s="78"/>
      <c r="N35" s="78"/>
      <c r="O35" s="78"/>
      <c r="P35" s="78"/>
      <c r="Q35" s="78"/>
      <c r="R35" s="78"/>
      <c r="S35" s="77"/>
      <c r="T35" s="77"/>
      <c r="U35" s="78"/>
      <c r="V35" s="78"/>
      <c r="W35" s="78"/>
      <c r="X35" s="78"/>
      <c r="Y35" s="77"/>
      <c r="Z35" s="77"/>
    </row>
    <row r="36" spans="6:26" s="19" customFormat="1" ht="15.75">
      <c r="F36" s="244"/>
      <c r="G36" s="146" t="s">
        <v>1242</v>
      </c>
      <c r="H36" s="148">
        <v>0.09</v>
      </c>
      <c r="I36" s="245"/>
      <c r="J36" s="121"/>
      <c r="K36" s="77"/>
      <c r="L36" s="77"/>
      <c r="M36" s="78"/>
      <c r="N36" s="78"/>
      <c r="O36" s="78"/>
      <c r="P36" s="78"/>
      <c r="Q36" s="78"/>
      <c r="R36" s="78"/>
      <c r="S36" s="77"/>
      <c r="T36" s="77"/>
      <c r="U36" s="78"/>
      <c r="V36" s="78"/>
      <c r="W36" s="78"/>
      <c r="X36" s="78"/>
      <c r="Y36" s="77"/>
      <c r="Z36" s="77"/>
    </row>
    <row r="37" spans="6:26" ht="15.75">
      <c r="F37" s="244"/>
      <c r="G37" s="146" t="s">
        <v>1243</v>
      </c>
      <c r="H37" s="149">
        <v>0.09</v>
      </c>
      <c r="I37" s="245"/>
      <c r="L37" s="123"/>
      <c r="M37" s="125"/>
      <c r="N37" s="126"/>
      <c r="O37" s="126"/>
      <c r="P37" s="78"/>
      <c r="Q37" s="78"/>
      <c r="R37" s="78"/>
      <c r="U37" s="78"/>
      <c r="V37" s="78"/>
      <c r="W37" s="78"/>
      <c r="X37" s="78"/>
    </row>
    <row r="38" spans="6:26" ht="15.75">
      <c r="F38" s="244"/>
      <c r="G38" s="146" t="s">
        <v>1241</v>
      </c>
      <c r="H38" s="149">
        <v>0.18</v>
      </c>
      <c r="I38" s="245"/>
      <c r="L38" s="123"/>
      <c r="M38" s="125"/>
      <c r="N38" s="126"/>
      <c r="O38" s="126"/>
      <c r="P38" s="78"/>
      <c r="Q38" s="78"/>
      <c r="R38" s="78"/>
      <c r="S38" s="78"/>
      <c r="T38" s="78"/>
      <c r="U38" s="78"/>
      <c r="V38" s="78"/>
      <c r="W38" s="78"/>
      <c r="X38" s="78"/>
    </row>
    <row r="39" spans="6:26" s="19" customFormat="1" ht="15.75">
      <c r="F39" s="244"/>
      <c r="G39" s="260" t="s">
        <v>1285</v>
      </c>
      <c r="H39" s="259">
        <f>IF(H9="Kerala",0.01,0)</f>
        <v>0</v>
      </c>
      <c r="I39" s="245"/>
      <c r="J39" s="77"/>
      <c r="K39" s="77"/>
      <c r="L39" s="123"/>
      <c r="M39" s="125"/>
      <c r="N39" s="126"/>
      <c r="O39" s="126"/>
      <c r="P39" s="78"/>
      <c r="Q39" s="78"/>
      <c r="R39" s="78"/>
      <c r="S39" s="78"/>
      <c r="T39" s="78"/>
      <c r="U39" s="78"/>
      <c r="V39" s="78"/>
      <c r="W39" s="78"/>
      <c r="X39" s="78"/>
      <c r="Y39" s="77"/>
      <c r="Z39" s="77"/>
    </row>
    <row r="40" spans="6:26" ht="15.75">
      <c r="F40" s="244"/>
      <c r="G40" s="147" t="s">
        <v>117</v>
      </c>
      <c r="H40" s="150">
        <f ca="1">IFERROR(ROUND(H36*$H$34,0)+ROUND(H37*$H$34,0)+ROUND(H39*$H$34,0),"")</f>
        <v>6902</v>
      </c>
      <c r="I40" s="245"/>
      <c r="M40" s="78"/>
      <c r="N40" s="126"/>
      <c r="O40" s="126"/>
      <c r="P40" s="78"/>
      <c r="Q40" s="78"/>
      <c r="R40" s="78"/>
      <c r="S40" s="78"/>
      <c r="T40" s="78"/>
      <c r="U40" s="78"/>
      <c r="V40" s="78"/>
      <c r="W40" s="78"/>
      <c r="X40" s="78"/>
    </row>
    <row r="41" spans="6:26" ht="15.75">
      <c r="F41" s="244"/>
      <c r="G41" s="3"/>
      <c r="H41" s="1"/>
      <c r="I41" s="245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</row>
    <row r="42" spans="6:26" ht="34.5">
      <c r="F42" s="244"/>
      <c r="G42" s="264" t="s">
        <v>1287</v>
      </c>
      <c r="H42" s="265">
        <f ca="1">IFERROR(H34+H40,"")</f>
        <v>45242</v>
      </c>
      <c r="I42" s="245"/>
      <c r="K42" s="87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</row>
    <row r="43" spans="6:26" ht="16.5" thickBot="1">
      <c r="F43" s="252"/>
      <c r="G43" s="253"/>
      <c r="H43" s="263"/>
      <c r="I43" s="254"/>
      <c r="K43" s="87"/>
    </row>
    <row r="44" spans="6:26" ht="15.75">
      <c r="F44" s="172"/>
      <c r="G44" s="174"/>
      <c r="H44" s="173"/>
      <c r="I44" s="172"/>
      <c r="K44" s="87"/>
    </row>
    <row r="45" spans="6:26" s="19" customFormat="1" ht="15.75">
      <c r="F45" s="172"/>
      <c r="G45" s="165"/>
      <c r="H45" s="172"/>
      <c r="I45" s="172"/>
      <c r="J45" s="77"/>
      <c r="K45" s="8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</row>
    <row r="46" spans="6:26" s="19" customFormat="1" ht="15.75">
      <c r="F46" s="172"/>
      <c r="G46" s="273" t="s">
        <v>1288</v>
      </c>
      <c r="H46" s="276" t="s">
        <v>1290</v>
      </c>
      <c r="I46" s="172"/>
      <c r="J46" s="77"/>
      <c r="K46" s="8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</row>
    <row r="47" spans="6:26" s="19" customFormat="1" ht="15.75" hidden="1">
      <c r="F47" s="172"/>
      <c r="G47" s="271"/>
      <c r="H47" s="272">
        <f>VLOOKUP(H46,'Optional Benefits Sheet'!$K$17:$L$19,2,0)</f>
        <v>0.05</v>
      </c>
      <c r="I47" s="172"/>
      <c r="J47" s="77"/>
      <c r="K47" s="8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</row>
    <row r="48" spans="6:26" s="19" customFormat="1" ht="35.25" customHeight="1">
      <c r="F48" s="172"/>
      <c r="G48" s="278" t="s">
        <v>1296</v>
      </c>
      <c r="H48" s="277">
        <f ca="1">IF(H12=1,((gross_prem1/VLOOKUP(H46,'Optional Benefits Sheet'!$K$17:$M$19,3,0)))*(1+H47),"EMI Option only available for 1 Yr Tenure")</f>
        <v>3958.6750000000002</v>
      </c>
      <c r="I48" s="172"/>
      <c r="J48" s="77"/>
      <c r="K48" s="8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</row>
    <row r="49" spans="6:26" s="19" customFormat="1" ht="15.75">
      <c r="F49" s="172"/>
      <c r="G49" s="274" t="s">
        <v>1295</v>
      </c>
      <c r="H49" s="275">
        <f ca="1">H48*(VLOOKUP(H46,'Optional Benefits Sheet'!$K$17:$M$19,3,0))</f>
        <v>47504.100000000006</v>
      </c>
      <c r="I49" s="172"/>
      <c r="J49" s="77"/>
      <c r="K49" s="8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</row>
    <row r="50" spans="6:26" ht="15.75">
      <c r="F50" s="172"/>
      <c r="G50" s="165"/>
      <c r="H50" s="172"/>
      <c r="I50" s="172"/>
    </row>
    <row r="51" spans="6:26" ht="21">
      <c r="F51" s="172"/>
      <c r="G51" s="175"/>
      <c r="H51" s="176"/>
      <c r="I51" s="172"/>
    </row>
    <row r="52" spans="6:26" ht="15.75">
      <c r="F52" s="172"/>
      <c r="G52" s="172"/>
      <c r="H52" s="172"/>
      <c r="I52" s="172"/>
    </row>
    <row r="53" spans="6:26" ht="21">
      <c r="F53" s="172"/>
      <c r="G53" s="175"/>
      <c r="H53" s="176"/>
      <c r="I53" s="172"/>
    </row>
    <row r="54" spans="6:26" ht="15.75">
      <c r="F54" s="172"/>
      <c r="G54" s="172"/>
      <c r="H54" s="172"/>
      <c r="I54" s="172"/>
    </row>
    <row r="55" spans="6:26" ht="15.75">
      <c r="F55" s="177"/>
      <c r="G55" s="172"/>
      <c r="H55" s="172"/>
      <c r="I55" s="172"/>
    </row>
    <row r="56" spans="6:26" ht="15.75">
      <c r="F56" s="177"/>
      <c r="G56" s="172"/>
      <c r="H56" s="172"/>
      <c r="I56" s="172"/>
    </row>
    <row r="57" spans="6:26" ht="15.75">
      <c r="F57" s="177"/>
      <c r="G57" s="172"/>
      <c r="H57" s="172"/>
      <c r="I57" s="172"/>
    </row>
    <row r="58" spans="6:26" ht="15.75">
      <c r="F58" s="172"/>
      <c r="G58" s="172"/>
      <c r="H58" s="172"/>
      <c r="I58" s="172"/>
    </row>
  </sheetData>
  <sheetProtection sheet="1" objects="1" scenarios="1"/>
  <protectedRanges>
    <protectedRange sqref="H4:H7 H9:H10 H12 H18 H20 H24:H25" name="Range1"/>
  </protectedRanges>
  <mergeCells count="6">
    <mergeCell ref="A2:B2"/>
    <mergeCell ref="S17:T17"/>
    <mergeCell ref="F30:I30"/>
    <mergeCell ref="F2:I2"/>
    <mergeCell ref="K2:N2"/>
    <mergeCell ref="C2:D2"/>
  </mergeCells>
  <conditionalFormatting sqref="A5 C4:C5 H32:H34 M4 M8:N9">
    <cfRule type="containsText" dxfId="0" priority="9" operator="containsText" text="Please choose correct options">
      <formula>NOT(ISERROR(SEARCH("Please choose correct options",A4)))</formula>
    </cfRule>
  </conditionalFormatting>
  <dataValidations count="14">
    <dataValidation type="list" allowBlank="1" showInputMessage="1" showErrorMessage="1" errorTitle="Incorrect Selection" error="Please select correct option from the drop down menu." sqref="H25">
      <formula1>INDIRECT($H$24)</formula1>
    </dataValidation>
    <dataValidation type="list" allowBlank="1" showInputMessage="1" showErrorMessage="1" errorTitle="Incorrect Selection" error="Please select correct option from the drop down menu." sqref="H20">
      <formula1>"YES,NO"</formula1>
    </dataValidation>
    <dataValidation type="list" allowBlank="1" showInputMessage="1" showErrorMessage="1" errorTitle="Incorrect Selection" error="Please select correct option from the drop down menu." sqref="H24">
      <formula1>INDIRECT($H$22)</formula1>
    </dataValidation>
    <dataValidation type="list" allowBlank="1" showInputMessage="1" showErrorMessage="1" errorTitle="Incorrect Selection" error="Please select correct option from the drop down menu." sqref="H5">
      <formula1>INDIRECT($H$4)</formula1>
    </dataValidation>
    <dataValidation type="list" allowBlank="1" showErrorMessage="1" errorTitle="Incorrect Selection" error="Please select correct option from the drop down menu." sqref="H10">
      <formula1>INDIRECT($H$9)</formula1>
    </dataValidation>
    <dataValidation type="list" allowBlank="1" showInputMessage="1" showErrorMessage="1" errorTitle="Incorrect Selection" error="Please select correct option from the drop down menu." sqref="H12">
      <formula1>"1,2,3"</formula1>
    </dataValidation>
    <dataValidation type="list" allowBlank="1" showInputMessage="1" showErrorMessage="1" errorTitle="Incorrect Selection" error="Please select correct option from the drop down menu." sqref="H6">
      <formula1>family_combo</formula1>
    </dataValidation>
    <dataValidation allowBlank="1" showErrorMessage="1" sqref="H11"/>
    <dataValidation type="list" allowBlank="1" showInputMessage="1" showErrorMessage="1" errorTitle="Incorrect Selection" error="Please select correct option from the drop down menu." sqref="H4">
      <formula1>"Classic, Supreme, Elite"</formula1>
    </dataValidation>
    <dataValidation type="list" allowBlank="1" showInputMessage="1" showErrorMessage="1" errorTitle="Incorrect Selection" error="Please select correct option from the drop down menu." sqref="H18">
      <formula1>INDIRECT($H$16)</formula1>
    </dataValidation>
    <dataValidation type="date" operator="lessThan" showInputMessage="1" showErrorMessage="1" errorTitle="Invalid Entry" error="Please make sure insured age is greater than 91 days.&#10;Date format is DD-MM-YYYY." sqref="H7">
      <formula1>TODAY()-90</formula1>
    </dataValidation>
    <dataValidation type="list" allowBlank="1" showErrorMessage="1" errorTitle="Incorrect Selection" error="Please select correct option from the drop down menu." sqref="H9">
      <formula1>State</formula1>
    </dataValidation>
    <dataValidation type="list" allowBlank="1" showInputMessage="1" showErrorMessage="1" errorTitle="Incorrect Selection" error="Please select correct option from the drop down menu." sqref="H28">
      <formula1>INDIRECT($H$27)</formula1>
    </dataValidation>
    <dataValidation type="list" allowBlank="1" showInputMessage="1" showErrorMessage="1" sqref="H46">
      <formula1>EMI_Options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BA1128"/>
  <sheetViews>
    <sheetView showGridLines="0" topLeftCell="AD1" zoomScale="80" zoomScaleNormal="80" zoomScaleSheetLayoutView="80" workbookViewId="0">
      <selection activeCell="AN10" sqref="AN10"/>
    </sheetView>
  </sheetViews>
  <sheetFormatPr defaultRowHeight="15"/>
  <cols>
    <col min="1" max="1" width="3.28515625" customWidth="1"/>
    <col min="2" max="2" width="57.140625" bestFit="1" customWidth="1"/>
    <col min="3" max="3" width="19.5703125" customWidth="1"/>
    <col min="4" max="5" width="2.5703125" customWidth="1"/>
    <col min="6" max="6" width="55.42578125" customWidth="1"/>
    <col min="7" max="7" width="10.7109375" style="19" customWidth="1"/>
    <col min="8" max="8" width="12.85546875" bestFit="1" customWidth="1"/>
    <col min="10" max="10" width="10" bestFit="1" customWidth="1"/>
    <col min="12" max="12" width="20.140625" bestFit="1" customWidth="1"/>
    <col min="13" max="13" width="12.5703125" bestFit="1" customWidth="1"/>
    <col min="14" max="14" width="12" bestFit="1" customWidth="1"/>
    <col min="15" max="15" width="15.85546875" bestFit="1" customWidth="1"/>
    <col min="16" max="16" width="10.140625" bestFit="1" customWidth="1"/>
    <col min="17" max="17" width="10" customWidth="1"/>
    <col min="18" max="19" width="10.140625" bestFit="1" customWidth="1"/>
    <col min="20" max="20" width="12.28515625" bestFit="1" customWidth="1"/>
    <col min="21" max="21" width="13.85546875" bestFit="1" customWidth="1"/>
    <col min="22" max="24" width="14" bestFit="1" customWidth="1"/>
    <col min="25" max="25" width="10.140625" bestFit="1" customWidth="1"/>
    <col min="28" max="28" width="9.28515625" bestFit="1" customWidth="1"/>
    <col min="29" max="29" width="14.42578125" bestFit="1" customWidth="1"/>
    <col min="30" max="30" width="10.85546875" bestFit="1" customWidth="1"/>
    <col min="32" max="32" width="10.28515625" bestFit="1" customWidth="1"/>
    <col min="33" max="33" width="9.28515625" bestFit="1" customWidth="1"/>
    <col min="35" max="35" width="26.5703125" bestFit="1" customWidth="1"/>
    <col min="40" max="40" width="24.85546875" bestFit="1" customWidth="1"/>
    <col min="41" max="41" width="18.42578125" bestFit="1" customWidth="1"/>
    <col min="42" max="42" width="7.5703125" bestFit="1" customWidth="1"/>
    <col min="45" max="45" width="20.140625" bestFit="1" customWidth="1"/>
    <col min="47" max="47" width="20.140625" bestFit="1" customWidth="1"/>
  </cols>
  <sheetData>
    <row r="1" spans="1:53" ht="18.75">
      <c r="A1" s="224" t="s">
        <v>57</v>
      </c>
      <c r="B1" s="225"/>
      <c r="C1" s="225"/>
      <c r="D1" s="225"/>
      <c r="E1" s="225"/>
      <c r="F1" s="226" t="s">
        <v>58</v>
      </c>
      <c r="G1" s="226"/>
      <c r="H1" s="225"/>
      <c r="I1" s="227"/>
      <c r="L1" s="14" t="s">
        <v>59</v>
      </c>
    </row>
    <row r="2" spans="1:53" ht="15.75">
      <c r="A2" s="228"/>
      <c r="B2" s="30"/>
      <c r="C2" s="30"/>
      <c r="D2" s="30"/>
      <c r="E2" s="37"/>
      <c r="F2" s="37"/>
      <c r="G2" s="37" t="s">
        <v>40</v>
      </c>
      <c r="H2" s="37"/>
      <c r="I2" s="229"/>
    </row>
    <row r="3" spans="1:53" ht="15.75">
      <c r="A3" s="230">
        <f>User!$F$3</f>
        <v>0</v>
      </c>
      <c r="B3" s="40"/>
      <c r="C3" s="41"/>
      <c r="D3" s="30"/>
      <c r="E3" s="37"/>
      <c r="F3" s="46" t="str">
        <f>"Premium for "&amp;$L$19&amp;" in Year 1"</f>
        <v>Premium for 2ADULTS 2CHILDREN in Year 1</v>
      </c>
      <c r="G3" s="111">
        <f ca="1">L20</f>
        <v>46</v>
      </c>
      <c r="H3" s="47">
        <f ca="1">ROUND(M20,0)</f>
        <v>38340</v>
      </c>
      <c r="I3" s="229"/>
      <c r="J3" s="185"/>
      <c r="L3" s="4" t="s">
        <v>16</v>
      </c>
      <c r="M3" s="6" t="s">
        <v>65</v>
      </c>
      <c r="O3" s="117"/>
      <c r="Q3" s="4" t="s">
        <v>15</v>
      </c>
      <c r="R3" s="5" t="s">
        <v>2</v>
      </c>
      <c r="T3" s="4" t="s">
        <v>17</v>
      </c>
      <c r="U3" s="4" t="s">
        <v>6</v>
      </c>
      <c r="W3" s="31" t="s">
        <v>8</v>
      </c>
      <c r="X3" s="6"/>
      <c r="Z3" s="89" t="s">
        <v>101</v>
      </c>
      <c r="AA3" s="90"/>
      <c r="AC3" s="91" t="s">
        <v>87</v>
      </c>
      <c r="AD3" s="90" t="s">
        <v>88</v>
      </c>
      <c r="AF3" s="290" t="s">
        <v>128</v>
      </c>
      <c r="AG3" s="290"/>
      <c r="AH3" s="290"/>
      <c r="AI3" s="290"/>
      <c r="AJ3" s="290"/>
      <c r="AN3" s="181" t="s">
        <v>129</v>
      </c>
      <c r="AO3" s="181" t="s">
        <v>130</v>
      </c>
      <c r="AP3" s="181" t="s">
        <v>131</v>
      </c>
      <c r="AS3" s="4" t="s">
        <v>1208</v>
      </c>
    </row>
    <row r="4" spans="1:53" ht="15.75">
      <c r="A4" s="231"/>
      <c r="B4" s="36" t="str">
        <f>User!G4</f>
        <v>Plan</v>
      </c>
      <c r="C4" s="42" t="str">
        <f>User!H4</f>
        <v>Supreme</v>
      </c>
      <c r="D4" s="30"/>
      <c r="E4" s="37"/>
      <c r="F4" s="48" t="str">
        <f>"Premium for "&amp;$L$19&amp;" in Year 2"</f>
        <v>Premium for 2ADULTS 2CHILDREN in Year 2</v>
      </c>
      <c r="G4" s="112" t="str">
        <f>L21</f>
        <v>NA</v>
      </c>
      <c r="H4" s="47">
        <f>ROUND(M21,0)</f>
        <v>0</v>
      </c>
      <c r="I4" s="229"/>
      <c r="L4" s="6" t="s">
        <v>39</v>
      </c>
      <c r="M4" s="6" t="s">
        <v>66</v>
      </c>
      <c r="O4" s="59"/>
      <c r="Q4" s="6" t="s">
        <v>90</v>
      </c>
      <c r="R4" s="6" t="s">
        <v>97</v>
      </c>
      <c r="T4" s="7" t="s">
        <v>7</v>
      </c>
      <c r="U4" s="92" t="s">
        <v>18</v>
      </c>
      <c r="W4" s="6" t="s">
        <v>61</v>
      </c>
      <c r="X4" s="6">
        <v>1</v>
      </c>
      <c r="Z4" s="91" t="s">
        <v>85</v>
      </c>
      <c r="AA4" s="90" t="s">
        <v>11</v>
      </c>
      <c r="AC4" s="91" t="s">
        <v>89</v>
      </c>
      <c r="AD4" s="90" t="s">
        <v>11</v>
      </c>
      <c r="AF4" s="19" t="s">
        <v>39</v>
      </c>
      <c r="AG4" s="19" t="s">
        <v>97</v>
      </c>
      <c r="AH4" s="19" t="s">
        <v>90</v>
      </c>
      <c r="AI4" t="str">
        <f>AF4&amp;" "&amp;AG4&amp;" "&amp;AH4</f>
        <v>Individual Classic 2 Lacs</v>
      </c>
      <c r="AJ4" s="19">
        <v>1</v>
      </c>
      <c r="AN4" s="182" t="s">
        <v>132</v>
      </c>
      <c r="AO4" s="182" t="s">
        <v>1199</v>
      </c>
      <c r="AP4" s="12" t="s">
        <v>32</v>
      </c>
      <c r="AS4" s="6" t="s">
        <v>1199</v>
      </c>
      <c r="AU4" s="59"/>
      <c r="AV4" s="59"/>
      <c r="AW4" s="59"/>
      <c r="AX4" s="59"/>
      <c r="AY4" s="59"/>
      <c r="AZ4" s="59"/>
      <c r="BA4" s="59"/>
    </row>
    <row r="5" spans="1:53" ht="16.5" thickBot="1">
      <c r="A5" s="231"/>
      <c r="B5" s="36" t="str">
        <f>User!G5</f>
        <v>Sum Insured</v>
      </c>
      <c r="C5" s="42" t="str">
        <f>User!H5</f>
        <v>50 Lacs</v>
      </c>
      <c r="D5" s="30"/>
      <c r="E5" s="37"/>
      <c r="F5" s="48" t="str">
        <f>"Premium for "&amp;$L$19&amp;" in Year 3"</f>
        <v>Premium for 2ADULTS 2CHILDREN in Year 3</v>
      </c>
      <c r="G5" s="112" t="str">
        <f>L22</f>
        <v>NA</v>
      </c>
      <c r="H5" s="47">
        <f>ROUND(M22,0)</f>
        <v>0</v>
      </c>
      <c r="I5" s="229"/>
      <c r="L5" s="6" t="s">
        <v>1213</v>
      </c>
      <c r="M5" s="6" t="s">
        <v>67</v>
      </c>
      <c r="O5" s="59"/>
      <c r="Q5" s="8" t="s">
        <v>91</v>
      </c>
      <c r="R5" s="6" t="s">
        <v>97</v>
      </c>
      <c r="T5" s="7" t="s">
        <v>19</v>
      </c>
      <c r="U5" s="92" t="s">
        <v>18</v>
      </c>
      <c r="W5" s="6" t="s">
        <v>62</v>
      </c>
      <c r="X5" s="6">
        <v>2</v>
      </c>
      <c r="Z5" s="91" t="s">
        <v>89</v>
      </c>
      <c r="AA5" s="90" t="s">
        <v>96</v>
      </c>
      <c r="AB5" s="19"/>
      <c r="AC5" s="90"/>
      <c r="AD5" s="90" t="s">
        <v>85</v>
      </c>
      <c r="AF5" s="19" t="s">
        <v>39</v>
      </c>
      <c r="AG5" s="19" t="s">
        <v>97</v>
      </c>
      <c r="AH5" s="19" t="s">
        <v>91</v>
      </c>
      <c r="AI5" s="19" t="str">
        <f t="shared" ref="AI5:AI68" si="0">AF5&amp;" "&amp;AG5&amp;" "&amp;AH5</f>
        <v>Individual Classic 3 Lacs</v>
      </c>
      <c r="AJ5" s="19">
        <f>AJ4+1</f>
        <v>2</v>
      </c>
      <c r="AN5" s="182" t="s">
        <v>1212</v>
      </c>
      <c r="AO5" s="182" t="s">
        <v>1199</v>
      </c>
      <c r="AP5" s="12" t="s">
        <v>32</v>
      </c>
      <c r="AQ5" s="19"/>
      <c r="AS5" s="6" t="s">
        <v>1200</v>
      </c>
      <c r="AU5" s="59"/>
      <c r="AV5" s="59"/>
      <c r="AW5" s="59"/>
      <c r="AX5" s="59"/>
      <c r="AY5" s="59"/>
      <c r="AZ5" s="59"/>
      <c r="BA5" s="59"/>
    </row>
    <row r="6" spans="1:53" ht="15.75">
      <c r="A6" s="231"/>
      <c r="B6" s="36" t="str">
        <f>User!G6</f>
        <v>Family Combination</v>
      </c>
      <c r="C6" s="42" t="str">
        <f>User!H6</f>
        <v>2ADULTS 2CHILDREN</v>
      </c>
      <c r="D6" s="30"/>
      <c r="E6" s="38" t="s">
        <v>78</v>
      </c>
      <c r="F6" s="50" t="s">
        <v>72</v>
      </c>
      <c r="G6" s="107"/>
      <c r="H6" s="51">
        <f ca="1">ROUND(SUM(H3:H5)/1.0415,0)</f>
        <v>36812</v>
      </c>
      <c r="I6" s="229"/>
      <c r="L6" s="6" t="s">
        <v>1214</v>
      </c>
      <c r="M6" s="6" t="s">
        <v>68</v>
      </c>
      <c r="O6" s="59"/>
      <c r="Q6" s="8" t="s">
        <v>92</v>
      </c>
      <c r="R6" s="6" t="s">
        <v>97</v>
      </c>
      <c r="T6" s="7" t="s">
        <v>20</v>
      </c>
      <c r="U6" s="92" t="s">
        <v>18</v>
      </c>
      <c r="W6" s="8" t="s">
        <v>63</v>
      </c>
      <c r="X6" s="6">
        <v>3</v>
      </c>
      <c r="Z6" s="90"/>
      <c r="AA6" s="90" t="s">
        <v>90</v>
      </c>
      <c r="AF6" s="19" t="s">
        <v>39</v>
      </c>
      <c r="AG6" s="19" t="s">
        <v>97</v>
      </c>
      <c r="AH6" s="19" t="s">
        <v>92</v>
      </c>
      <c r="AI6" s="19" t="str">
        <f t="shared" si="0"/>
        <v>Individual Classic 4 Lacs</v>
      </c>
      <c r="AJ6" s="19">
        <f t="shared" ref="AJ6:AJ69" si="1">AJ5+1</f>
        <v>3</v>
      </c>
      <c r="AN6" s="182" t="s">
        <v>1225</v>
      </c>
      <c r="AO6" s="182" t="s">
        <v>1199</v>
      </c>
      <c r="AP6" s="12" t="s">
        <v>32</v>
      </c>
      <c r="AQ6" s="19"/>
      <c r="AS6" s="6" t="s">
        <v>1201</v>
      </c>
      <c r="AU6" s="59"/>
      <c r="AV6" s="59"/>
      <c r="AW6" s="59"/>
      <c r="AX6" s="59"/>
      <c r="AY6" s="59"/>
      <c r="AZ6" s="59"/>
      <c r="BA6" s="59"/>
    </row>
    <row r="7" spans="1:53" ht="15.75">
      <c r="A7" s="231"/>
      <c r="B7" s="36" t="str">
        <f>User!G7</f>
        <v>DOB of eldest member</v>
      </c>
      <c r="C7" s="43">
        <f>User!H7</f>
        <v>27911</v>
      </c>
      <c r="D7" s="30"/>
      <c r="E7" s="38"/>
      <c r="F7" s="52"/>
      <c r="G7" s="37"/>
      <c r="H7" s="53"/>
      <c r="I7" s="229"/>
      <c r="L7" s="6" t="s">
        <v>1215</v>
      </c>
      <c r="M7" s="6" t="s">
        <v>113</v>
      </c>
      <c r="O7" s="59"/>
      <c r="Q7" s="6" t="s">
        <v>21</v>
      </c>
      <c r="R7" s="6" t="s">
        <v>22</v>
      </c>
      <c r="T7" s="7" t="s">
        <v>23</v>
      </c>
      <c r="U7" s="92" t="s">
        <v>18</v>
      </c>
      <c r="Z7" s="90"/>
      <c r="AA7" s="90" t="s">
        <v>91</v>
      </c>
      <c r="AF7" s="19" t="s">
        <v>39</v>
      </c>
      <c r="AG7" s="19" t="s">
        <v>22</v>
      </c>
      <c r="AH7" s="19" t="s">
        <v>21</v>
      </c>
      <c r="AI7" s="19" t="str">
        <f t="shared" si="0"/>
        <v>Individual Supreme 5 Lacs</v>
      </c>
      <c r="AJ7" s="19">
        <f t="shared" si="1"/>
        <v>4</v>
      </c>
      <c r="AN7" s="182" t="s">
        <v>133</v>
      </c>
      <c r="AO7" s="182" t="s">
        <v>1200</v>
      </c>
      <c r="AP7" s="12" t="s">
        <v>32</v>
      </c>
      <c r="AQ7" s="19"/>
      <c r="AS7" s="6" t="s">
        <v>211</v>
      </c>
      <c r="AU7" s="59"/>
      <c r="AV7" s="59"/>
      <c r="AW7" s="59"/>
      <c r="AX7" s="59"/>
      <c r="AY7" s="59"/>
      <c r="AZ7" s="59"/>
      <c r="BA7" s="59"/>
    </row>
    <row r="8" spans="1:53" ht="16.5" thickBot="1">
      <c r="A8" s="231"/>
      <c r="B8" s="36" t="str">
        <f>User!G8</f>
        <v>Age of eldest member</v>
      </c>
      <c r="C8" s="162">
        <f ca="1">User!H8</f>
        <v>46</v>
      </c>
      <c r="D8" s="30"/>
      <c r="E8" s="38"/>
      <c r="F8" s="48" t="s">
        <v>109</v>
      </c>
      <c r="G8" s="119">
        <f>INDEX(uscanada_loading,MATCH(CONCATENATE($C$4,$C$5),'Optional Benefits Sheet'!$N$30:$N$45,0),MATCH('Calculation '!$C$15,'Optional Benefits Sheet'!$O$29:$Q$29,0))</f>
        <v>0</v>
      </c>
      <c r="H8" s="47">
        <f ca="1">ROUND(H6*G8,0)</f>
        <v>0</v>
      </c>
      <c r="I8" s="229"/>
      <c r="L8" s="6" t="s">
        <v>1216</v>
      </c>
      <c r="M8" s="6" t="s">
        <v>114</v>
      </c>
      <c r="O8" s="59"/>
      <c r="Q8" s="6" t="s">
        <v>1277</v>
      </c>
      <c r="R8" s="6" t="s">
        <v>22</v>
      </c>
      <c r="T8" s="9" t="s">
        <v>25</v>
      </c>
      <c r="U8" s="92" t="s">
        <v>18</v>
      </c>
      <c r="Z8" s="90"/>
      <c r="AA8" s="90" t="s">
        <v>92</v>
      </c>
      <c r="AF8" s="19" t="s">
        <v>39</v>
      </c>
      <c r="AG8" s="19" t="s">
        <v>22</v>
      </c>
      <c r="AH8" s="19" t="s">
        <v>1277</v>
      </c>
      <c r="AI8" s="19" t="str">
        <f t="shared" si="0"/>
        <v>Individual Supreme 7.5 Lacs</v>
      </c>
      <c r="AJ8" s="19">
        <f t="shared" si="1"/>
        <v>5</v>
      </c>
      <c r="AN8" s="182" t="s">
        <v>134</v>
      </c>
      <c r="AO8" s="182" t="s">
        <v>1200</v>
      </c>
      <c r="AP8" s="12" t="s">
        <v>32</v>
      </c>
      <c r="AQ8" s="19"/>
      <c r="AS8" s="6" t="s">
        <v>236</v>
      </c>
      <c r="AU8" s="59"/>
      <c r="AV8" s="59"/>
      <c r="AW8" s="59"/>
      <c r="AX8" s="59"/>
      <c r="AY8" s="59"/>
      <c r="AZ8" s="59"/>
      <c r="BA8" s="59"/>
    </row>
    <row r="9" spans="1:53" ht="15.75">
      <c r="A9" s="231"/>
      <c r="B9" s="36" t="str">
        <f>User!G9</f>
        <v>State</v>
      </c>
      <c r="C9" s="42" t="str">
        <f>User!H9</f>
        <v>Karnataka</v>
      </c>
      <c r="D9" s="30"/>
      <c r="E9" s="38"/>
      <c r="F9" s="50" t="s">
        <v>110</v>
      </c>
      <c r="G9" s="107"/>
      <c r="H9" s="51">
        <f ca="1">H6+H8</f>
        <v>36812</v>
      </c>
      <c r="I9" s="229"/>
      <c r="L9" s="6" t="s">
        <v>1217</v>
      </c>
      <c r="M9" s="8" t="s">
        <v>69</v>
      </c>
      <c r="O9" s="59"/>
      <c r="Q9" s="6" t="s">
        <v>24</v>
      </c>
      <c r="R9" s="6" t="s">
        <v>22</v>
      </c>
      <c r="T9" s="7" t="s">
        <v>27</v>
      </c>
      <c r="U9" s="92" t="s">
        <v>18</v>
      </c>
      <c r="Z9" s="90"/>
      <c r="AA9" s="90" t="s">
        <v>21</v>
      </c>
      <c r="AF9" s="19" t="s">
        <v>39</v>
      </c>
      <c r="AG9" s="19" t="s">
        <v>22</v>
      </c>
      <c r="AH9" s="19" t="s">
        <v>24</v>
      </c>
      <c r="AI9" s="19" t="str">
        <f t="shared" si="0"/>
        <v>Individual Supreme 10 Lacs</v>
      </c>
      <c r="AJ9" s="19">
        <f t="shared" si="1"/>
        <v>6</v>
      </c>
      <c r="AN9" s="182" t="s">
        <v>135</v>
      </c>
      <c r="AO9" s="182" t="s">
        <v>1200</v>
      </c>
      <c r="AP9" s="12" t="s">
        <v>32</v>
      </c>
      <c r="AQ9" s="19"/>
      <c r="AS9" s="6" t="s">
        <v>269</v>
      </c>
      <c r="AU9" s="59"/>
      <c r="AV9" s="59"/>
      <c r="AW9" s="59"/>
      <c r="AX9" s="59"/>
      <c r="AY9" s="59"/>
      <c r="AZ9" s="59"/>
      <c r="BA9" s="59"/>
    </row>
    <row r="10" spans="1:53" ht="15.75">
      <c r="A10" s="231"/>
      <c r="B10" s="36" t="str">
        <f>User!G11</f>
        <v>Zone</v>
      </c>
      <c r="C10" s="42" t="str">
        <f>User!H11</f>
        <v>Zone 1</v>
      </c>
      <c r="D10" s="30"/>
      <c r="E10" s="38"/>
      <c r="F10" s="52"/>
      <c r="G10" s="37"/>
      <c r="H10" s="53"/>
      <c r="I10" s="229"/>
      <c r="L10" s="8" t="s">
        <v>1218</v>
      </c>
      <c r="M10" s="8" t="s">
        <v>71</v>
      </c>
      <c r="O10" s="59"/>
      <c r="Q10" s="6" t="s">
        <v>26</v>
      </c>
      <c r="R10" s="6" t="s">
        <v>22</v>
      </c>
      <c r="T10" s="7" t="s">
        <v>29</v>
      </c>
      <c r="U10" s="92" t="s">
        <v>18</v>
      </c>
      <c r="Z10" s="90"/>
      <c r="AA10" s="90" t="s">
        <v>24</v>
      </c>
      <c r="AE10" s="19"/>
      <c r="AF10" s="19" t="s">
        <v>39</v>
      </c>
      <c r="AG10" s="19" t="s">
        <v>22</v>
      </c>
      <c r="AH10" s="19" t="s">
        <v>26</v>
      </c>
      <c r="AI10" s="19" t="str">
        <f t="shared" si="0"/>
        <v>Individual Supreme 15 Lacs</v>
      </c>
      <c r="AJ10" s="19">
        <f t="shared" si="1"/>
        <v>7</v>
      </c>
      <c r="AN10" s="182" t="s">
        <v>136</v>
      </c>
      <c r="AO10" s="182" t="s">
        <v>1200</v>
      </c>
      <c r="AP10" s="12" t="s">
        <v>32</v>
      </c>
      <c r="AQ10" s="19"/>
      <c r="AS10" s="6" t="s">
        <v>1202</v>
      </c>
      <c r="AU10" s="59"/>
      <c r="AV10" s="59"/>
      <c r="AW10" s="59"/>
      <c r="AX10" s="59"/>
      <c r="AY10" s="59"/>
      <c r="AZ10" s="59"/>
      <c r="BA10" s="59"/>
    </row>
    <row r="11" spans="1:53" ht="15.75">
      <c r="A11" s="231"/>
      <c r="B11" s="36" t="str">
        <f>User!G12</f>
        <v>Policy Tenure</v>
      </c>
      <c r="C11" s="42">
        <f>User!H12</f>
        <v>1</v>
      </c>
      <c r="D11" s="30"/>
      <c r="E11" s="38"/>
      <c r="F11" s="54" t="s">
        <v>73</v>
      </c>
      <c r="G11" s="55" t="str">
        <f>IF($C$10="Zone 2","15%","0%")</f>
        <v>0%</v>
      </c>
      <c r="H11" s="47">
        <f ca="1">ROUND(G11*H9,0)</f>
        <v>0</v>
      </c>
      <c r="I11" s="229"/>
      <c r="L11" s="8" t="s">
        <v>1219</v>
      </c>
      <c r="M11" s="8" t="s">
        <v>70</v>
      </c>
      <c r="O11" s="59"/>
      <c r="Q11" s="6" t="s">
        <v>28</v>
      </c>
      <c r="R11" s="6" t="s">
        <v>22</v>
      </c>
      <c r="T11" s="7" t="s">
        <v>30</v>
      </c>
      <c r="U11" s="92" t="s">
        <v>18</v>
      </c>
      <c r="Z11" s="78"/>
      <c r="AE11" s="19"/>
      <c r="AF11" s="19" t="s">
        <v>39</v>
      </c>
      <c r="AG11" s="19" t="s">
        <v>22</v>
      </c>
      <c r="AH11" s="19" t="s">
        <v>28</v>
      </c>
      <c r="AI11" s="19" t="str">
        <f t="shared" si="0"/>
        <v>Individual Supreme 20 Lacs</v>
      </c>
      <c r="AJ11" s="19">
        <f t="shared" si="1"/>
        <v>8</v>
      </c>
      <c r="AN11" s="182" t="s">
        <v>137</v>
      </c>
      <c r="AO11" s="182" t="s">
        <v>1200</v>
      </c>
      <c r="AP11" s="12" t="s">
        <v>32</v>
      </c>
      <c r="AQ11" s="19"/>
      <c r="AS11" s="184" t="s">
        <v>1210</v>
      </c>
      <c r="AU11" s="59"/>
      <c r="AV11" s="59"/>
      <c r="AW11" s="59"/>
      <c r="AX11" s="59"/>
      <c r="AY11" s="59"/>
      <c r="AZ11" s="59"/>
      <c r="BA11" s="59"/>
    </row>
    <row r="12" spans="1:53" ht="16.5" thickBot="1">
      <c r="A12" s="232"/>
      <c r="B12" s="36"/>
      <c r="C12" s="44"/>
      <c r="D12" s="30"/>
      <c r="E12" s="38"/>
      <c r="F12" s="48" t="str">
        <f>pol_tenure&amp;" year policy discount"</f>
        <v>1 year policy discount</v>
      </c>
      <c r="G12" s="56">
        <f>VLOOKUP(pol_tenure,pol_tenure_disc,2,0)</f>
        <v>0</v>
      </c>
      <c r="H12" s="47">
        <f ca="1">ROUND(G12*(H9-H11),0)</f>
        <v>0</v>
      </c>
      <c r="I12" s="229"/>
      <c r="L12" s="8" t="s">
        <v>1220</v>
      </c>
      <c r="M12" s="8" t="s">
        <v>115</v>
      </c>
      <c r="O12" s="59"/>
      <c r="Q12" s="6" t="s">
        <v>1</v>
      </c>
      <c r="R12" s="6" t="s">
        <v>22</v>
      </c>
      <c r="T12" s="7" t="s">
        <v>33</v>
      </c>
      <c r="U12" s="92" t="s">
        <v>32</v>
      </c>
      <c r="AE12" s="19"/>
      <c r="AF12" s="19" t="s">
        <v>39</v>
      </c>
      <c r="AG12" s="19" t="s">
        <v>22</v>
      </c>
      <c r="AH12" s="19" t="s">
        <v>1</v>
      </c>
      <c r="AI12" s="19" t="str">
        <f t="shared" si="0"/>
        <v>Individual Supreme 25 Lacs</v>
      </c>
      <c r="AJ12" s="19">
        <f t="shared" si="1"/>
        <v>9</v>
      </c>
      <c r="AN12" s="182" t="s">
        <v>138</v>
      </c>
      <c r="AO12" s="182" t="s">
        <v>1200</v>
      </c>
      <c r="AP12" s="12" t="s">
        <v>32</v>
      </c>
      <c r="AQ12" s="19"/>
      <c r="AS12" s="6" t="s">
        <v>288</v>
      </c>
      <c r="AU12" s="59"/>
      <c r="AV12" s="59"/>
      <c r="AW12" s="59"/>
      <c r="AX12" s="59"/>
      <c r="AY12" s="59"/>
      <c r="AZ12" s="59"/>
      <c r="BA12" s="59"/>
    </row>
    <row r="13" spans="1:53" ht="15.75">
      <c r="A13" s="232" t="str">
        <f>User!$F$14</f>
        <v>Optional Benefits</v>
      </c>
      <c r="B13" s="36"/>
      <c r="C13" s="44"/>
      <c r="D13" s="30"/>
      <c r="E13" s="38" t="s">
        <v>79</v>
      </c>
      <c r="F13" s="50" t="s">
        <v>74</v>
      </c>
      <c r="G13" s="107"/>
      <c r="H13" s="57">
        <f ca="1">H9-H11-H12</f>
        <v>36812</v>
      </c>
      <c r="I13" s="233"/>
      <c r="L13" s="8" t="s">
        <v>1221</v>
      </c>
      <c r="M13" s="8" t="s">
        <v>116</v>
      </c>
      <c r="O13" s="59"/>
      <c r="Q13" s="6" t="s">
        <v>34</v>
      </c>
      <c r="R13" s="6" t="s">
        <v>22</v>
      </c>
      <c r="AE13" s="19"/>
      <c r="AF13" s="19" t="s">
        <v>39</v>
      </c>
      <c r="AG13" s="19" t="s">
        <v>22</v>
      </c>
      <c r="AH13" s="19" t="s">
        <v>34</v>
      </c>
      <c r="AI13" s="19" t="str">
        <f t="shared" si="0"/>
        <v>Individual Supreme 50 Lacs</v>
      </c>
      <c r="AJ13" s="19">
        <f t="shared" si="1"/>
        <v>10</v>
      </c>
      <c r="AN13" s="182" t="s">
        <v>139</v>
      </c>
      <c r="AO13" s="182" t="s">
        <v>1200</v>
      </c>
      <c r="AP13" s="12" t="s">
        <v>32</v>
      </c>
      <c r="AQ13" s="19"/>
      <c r="AS13" s="6" t="s">
        <v>292</v>
      </c>
      <c r="AU13" s="59"/>
      <c r="AV13" s="59"/>
      <c r="AW13" s="59"/>
      <c r="AX13" s="59"/>
      <c r="AY13" s="59"/>
      <c r="AZ13" s="59"/>
      <c r="BA13" s="59"/>
    </row>
    <row r="14" spans="1:53" ht="15.75">
      <c r="A14" s="231"/>
      <c r="B14" s="35"/>
      <c r="C14" s="44"/>
      <c r="D14" s="30"/>
      <c r="E14" s="38"/>
      <c r="F14" s="52"/>
      <c r="G14" s="37"/>
      <c r="H14" s="53"/>
      <c r="I14" s="229"/>
      <c r="Q14" s="6" t="s">
        <v>35</v>
      </c>
      <c r="R14" s="6" t="s">
        <v>22</v>
      </c>
      <c r="AE14" s="19"/>
      <c r="AF14" s="19" t="s">
        <v>39</v>
      </c>
      <c r="AG14" s="19" t="s">
        <v>22</v>
      </c>
      <c r="AH14" s="19" t="s">
        <v>35</v>
      </c>
      <c r="AI14" s="19" t="str">
        <f t="shared" si="0"/>
        <v>Individual Supreme 100 Lacs</v>
      </c>
      <c r="AJ14" s="19">
        <f t="shared" si="1"/>
        <v>11</v>
      </c>
      <c r="AN14" s="192" t="s">
        <v>1263</v>
      </c>
      <c r="AO14" s="182" t="s">
        <v>1200</v>
      </c>
      <c r="AP14" s="19" t="s">
        <v>18</v>
      </c>
      <c r="AQ14" s="19"/>
      <c r="AS14" s="6" t="s">
        <v>299</v>
      </c>
      <c r="AU14" s="59"/>
      <c r="AV14" s="59"/>
      <c r="AW14" s="59"/>
      <c r="AX14" s="59"/>
      <c r="AY14" s="59"/>
      <c r="AZ14" s="59"/>
      <c r="BA14" s="59"/>
    </row>
    <row r="15" spans="1:53" ht="33" thickBot="1">
      <c r="A15" s="231"/>
      <c r="B15" s="93" t="str">
        <f>User!$G$18</f>
        <v>Want to include US/Canada for International treatment/ Worldwide hospitalization</v>
      </c>
      <c r="C15" s="42" t="str">
        <f>User!$H$18</f>
        <v>NA</v>
      </c>
      <c r="D15" s="30"/>
      <c r="E15" s="38"/>
      <c r="F15" s="48" t="s">
        <v>98</v>
      </c>
      <c r="G15" s="106"/>
      <c r="H15" s="56" t="str">
        <f t="array" ref="H15">IF($C$17="NO","NA",INDEX(Top_up_disc,MATCH($C$5,IF(plan=$C$4,SI),0),MATCH($C$18,'Optional Benefits Sheet'!$C$29:$J$29,0)))</f>
        <v>NA</v>
      </c>
      <c r="I15" s="229"/>
      <c r="Q15" s="6" t="s">
        <v>1</v>
      </c>
      <c r="R15" s="6" t="s">
        <v>3</v>
      </c>
      <c r="AD15" s="105"/>
      <c r="AF15" s="19" t="s">
        <v>39</v>
      </c>
      <c r="AG15" s="19" t="s">
        <v>3</v>
      </c>
      <c r="AH15" s="19" t="s">
        <v>1</v>
      </c>
      <c r="AI15" s="19" t="str">
        <f t="shared" si="0"/>
        <v>Individual Elite 25 Lacs</v>
      </c>
      <c r="AJ15" s="19">
        <f t="shared" si="1"/>
        <v>12</v>
      </c>
      <c r="AN15" s="182" t="s">
        <v>140</v>
      </c>
      <c r="AO15" s="182" t="s">
        <v>1200</v>
      </c>
      <c r="AP15" s="12" t="s">
        <v>32</v>
      </c>
      <c r="AQ15" s="19"/>
      <c r="AS15" s="6" t="s">
        <v>383</v>
      </c>
      <c r="AU15" s="59"/>
      <c r="AV15" s="59"/>
      <c r="AW15" s="59"/>
      <c r="AX15" s="59"/>
      <c r="AY15" s="59"/>
      <c r="AZ15" s="59"/>
      <c r="BA15" s="59"/>
    </row>
    <row r="16" spans="1:53" ht="16.5">
      <c r="A16" s="231"/>
      <c r="B16" s="36" t="str">
        <f>User!$G$20</f>
        <v>Hospital Cash</v>
      </c>
      <c r="C16" s="68" t="str">
        <f>User!$H$20</f>
        <v>NO</v>
      </c>
      <c r="D16" s="30"/>
      <c r="E16" s="38"/>
      <c r="F16" s="50" t="s">
        <v>99</v>
      </c>
      <c r="G16" s="108"/>
      <c r="H16" s="66">
        <f ca="1">ROUND(IF(H15="NA",H13,H13*H15),0)</f>
        <v>36812</v>
      </c>
      <c r="I16" s="229"/>
      <c r="Q16" s="6" t="s">
        <v>31</v>
      </c>
      <c r="R16" s="6" t="s">
        <v>3</v>
      </c>
      <c r="AD16" s="105"/>
      <c r="AF16" s="19" t="s">
        <v>39</v>
      </c>
      <c r="AG16" s="19" t="s">
        <v>3</v>
      </c>
      <c r="AH16" s="19" t="s">
        <v>31</v>
      </c>
      <c r="AI16" s="19" t="str">
        <f t="shared" si="0"/>
        <v>Individual Elite 30 Lacs</v>
      </c>
      <c r="AJ16" s="19">
        <f t="shared" si="1"/>
        <v>13</v>
      </c>
      <c r="AN16" s="182" t="s">
        <v>141</v>
      </c>
      <c r="AO16" s="182" t="s">
        <v>1200</v>
      </c>
      <c r="AP16" s="12" t="s">
        <v>32</v>
      </c>
      <c r="AQ16" s="19"/>
      <c r="AS16" s="6" t="s">
        <v>1203</v>
      </c>
      <c r="AU16" s="59"/>
      <c r="AV16" s="59"/>
      <c r="AW16" s="59"/>
      <c r="AX16" s="59"/>
      <c r="AY16" s="59"/>
      <c r="AZ16" s="59"/>
      <c r="BA16" s="59"/>
    </row>
    <row r="17" spans="1:53" ht="16.5">
      <c r="A17" s="231"/>
      <c r="B17" s="36" t="str">
        <f>User!$G$24</f>
        <v>Want to choose Topup plan?</v>
      </c>
      <c r="C17" s="68" t="str">
        <f>User!$H$24</f>
        <v>NO</v>
      </c>
      <c r="D17" s="30"/>
      <c r="E17" s="38" t="s">
        <v>80</v>
      </c>
      <c r="F17" s="52"/>
      <c r="G17" s="37"/>
      <c r="H17" s="53"/>
      <c r="I17" s="229"/>
      <c r="Q17" s="6" t="s">
        <v>34</v>
      </c>
      <c r="R17" s="6" t="s">
        <v>3</v>
      </c>
      <c r="AD17" s="105"/>
      <c r="AF17" s="19" t="s">
        <v>39</v>
      </c>
      <c r="AG17" s="19" t="s">
        <v>3</v>
      </c>
      <c r="AH17" s="19" t="s">
        <v>34</v>
      </c>
      <c r="AI17" s="19" t="str">
        <f t="shared" si="0"/>
        <v>Individual Elite 50 Lacs</v>
      </c>
      <c r="AJ17" s="19">
        <f t="shared" si="1"/>
        <v>14</v>
      </c>
      <c r="AN17" s="182" t="s">
        <v>142</v>
      </c>
      <c r="AO17" s="182" t="s">
        <v>1200</v>
      </c>
      <c r="AP17" s="12" t="s">
        <v>32</v>
      </c>
      <c r="AQ17" s="19"/>
      <c r="AS17" s="6" t="s">
        <v>1204</v>
      </c>
      <c r="AU17" s="59"/>
      <c r="AV17" s="59"/>
      <c r="AW17" s="59"/>
      <c r="AX17" s="59"/>
      <c r="AY17" s="59"/>
      <c r="AZ17" s="59"/>
      <c r="BA17" s="59"/>
    </row>
    <row r="18" spans="1:53" ht="16.5">
      <c r="A18" s="231"/>
      <c r="B18" s="36" t="str">
        <f>User!$G$25</f>
        <v>Choose Deductible amount, if want to opt for top-up</v>
      </c>
      <c r="C18" s="202" t="str">
        <f>User!$H$25</f>
        <v>NA</v>
      </c>
      <c r="D18" s="30"/>
      <c r="E18" s="38"/>
      <c r="F18" s="46" t="s">
        <v>75</v>
      </c>
      <c r="G18" s="111"/>
      <c r="H18" s="164">
        <f t="array" ref="H18">IF($C$16="NO",0,INDEX(hospcash_loading,MATCH(C5,IF(plan=$C$4,SI),0),3))</f>
        <v>0</v>
      </c>
      <c r="I18" s="229"/>
      <c r="M18" s="16" t="str">
        <f>C4</f>
        <v>Supreme</v>
      </c>
      <c r="N18" s="179"/>
      <c r="O18" s="179"/>
      <c r="P18" s="179"/>
      <c r="Q18" s="6" t="s">
        <v>35</v>
      </c>
      <c r="R18" s="6" t="s">
        <v>3</v>
      </c>
      <c r="S18" s="179"/>
      <c r="T18" s="179"/>
      <c r="U18" s="179"/>
      <c r="V18" s="179"/>
      <c r="W18" s="179"/>
      <c r="X18" s="179"/>
      <c r="Y18" s="179"/>
      <c r="AD18" s="105"/>
      <c r="AF18" s="19" t="s">
        <v>39</v>
      </c>
      <c r="AG18" s="19" t="s">
        <v>3</v>
      </c>
      <c r="AH18" s="19" t="s">
        <v>35</v>
      </c>
      <c r="AI18" s="19" t="str">
        <f t="shared" si="0"/>
        <v>Individual Elite 100 Lacs</v>
      </c>
      <c r="AJ18" s="19">
        <f t="shared" si="1"/>
        <v>15</v>
      </c>
      <c r="AN18" s="182" t="s">
        <v>143</v>
      </c>
      <c r="AO18" s="182" t="s">
        <v>1200</v>
      </c>
      <c r="AP18" s="12" t="s">
        <v>32</v>
      </c>
      <c r="AQ18" s="19"/>
      <c r="AS18" s="6" t="s">
        <v>451</v>
      </c>
      <c r="AU18" s="59"/>
      <c r="AV18" s="59"/>
      <c r="AW18" s="59"/>
      <c r="AX18" s="59"/>
      <c r="AY18" s="59"/>
      <c r="AZ18" s="59"/>
      <c r="BA18" s="59"/>
    </row>
    <row r="19" spans="1:53" ht="16.5">
      <c r="A19" s="231"/>
      <c r="B19" s="36" t="str">
        <f>User!G27</f>
        <v>Option to choose  Supreme plus/Elite Plus</v>
      </c>
      <c r="C19" s="201" t="str">
        <f>User!H27</f>
        <v>Applicable</v>
      </c>
      <c r="D19" s="30"/>
      <c r="E19" s="38" t="s">
        <v>81</v>
      </c>
      <c r="F19" s="48" t="s">
        <v>111</v>
      </c>
      <c r="G19" s="112"/>
      <c r="H19" s="49">
        <f ca="1">ROUND(H6*H18,0)</f>
        <v>0</v>
      </c>
      <c r="I19" s="229"/>
      <c r="L19" s="32" t="str">
        <f>C6</f>
        <v>2ADULTS 2CHILDREN</v>
      </c>
      <c r="M19" s="33" t="str">
        <f>C5</f>
        <v>50 Lacs</v>
      </c>
      <c r="N19" s="103"/>
      <c r="O19" s="103"/>
      <c r="P19" s="103"/>
      <c r="Q19" s="6" t="s">
        <v>36</v>
      </c>
      <c r="R19" s="6" t="s">
        <v>3</v>
      </c>
      <c r="S19" s="103"/>
      <c r="T19" s="103"/>
      <c r="U19" s="103"/>
      <c r="V19" s="103"/>
      <c r="W19" s="103"/>
      <c r="X19" s="103"/>
      <c r="Y19" s="103"/>
      <c r="AB19" s="105"/>
      <c r="AF19" s="19" t="s">
        <v>39</v>
      </c>
      <c r="AG19" s="19" t="s">
        <v>3</v>
      </c>
      <c r="AH19" s="19" t="s">
        <v>36</v>
      </c>
      <c r="AI19" s="19" t="str">
        <f t="shared" si="0"/>
        <v>Individual Elite 150 Lacs</v>
      </c>
      <c r="AJ19" s="19">
        <f t="shared" si="1"/>
        <v>16</v>
      </c>
      <c r="AN19" s="182" t="s">
        <v>144</v>
      </c>
      <c r="AO19" s="182" t="s">
        <v>1200</v>
      </c>
      <c r="AP19" s="12" t="s">
        <v>32</v>
      </c>
      <c r="AQ19" s="19"/>
      <c r="AS19" s="6" t="s">
        <v>467</v>
      </c>
      <c r="AU19" s="59"/>
      <c r="AV19" s="59"/>
      <c r="AW19" s="59"/>
      <c r="AX19" s="59"/>
      <c r="AY19" s="59"/>
      <c r="AZ19" s="59"/>
      <c r="BA19" s="59"/>
    </row>
    <row r="20" spans="1:53" ht="16.5" thickBot="1">
      <c r="A20" s="231"/>
      <c r="B20" s="36" t="str">
        <f>User!G28</f>
        <v>Want to choose Supreme plus/Elite Plus?</v>
      </c>
      <c r="C20" s="201" t="str">
        <f>User!H28</f>
        <v>NO</v>
      </c>
      <c r="D20" s="30"/>
      <c r="E20" s="38"/>
      <c r="F20" s="48" t="s">
        <v>76</v>
      </c>
      <c r="G20" s="106"/>
      <c r="H20" s="56">
        <f ca="1">IF($H$19=0,0,$G$12)</f>
        <v>0</v>
      </c>
      <c r="I20" s="229"/>
      <c r="L20" s="39">
        <f ca="1">IF($C$8&lt;1,"91 days",IF(C8&gt;85,85,$C$8))</f>
        <v>46</v>
      </c>
      <c r="M20" s="178">
        <f ca="1">IF(L20="NA",0,INDEX('Base Premium Sheet'!$B$9:$FE$94,MATCH('Calculation '!$L20,age,0),VLOOKUP($L$19&amp;" "&amp;$M$18&amp;" "&amp;$M$19,$AI$4:$AJ$163,2,0)))</f>
        <v>38339.629224187891</v>
      </c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AF20" s="19" t="s">
        <v>1213</v>
      </c>
      <c r="AG20" s="19" t="s">
        <v>97</v>
      </c>
      <c r="AH20" s="19" t="s">
        <v>90</v>
      </c>
      <c r="AI20" s="19" t="str">
        <f t="shared" si="0"/>
        <v>1ADULT 1CHILD Classic 2 Lacs</v>
      </c>
      <c r="AJ20" s="19">
        <f t="shared" si="1"/>
        <v>17</v>
      </c>
      <c r="AN20" s="182" t="s">
        <v>145</v>
      </c>
      <c r="AO20" s="182" t="s">
        <v>1200</v>
      </c>
      <c r="AP20" s="12" t="s">
        <v>32</v>
      </c>
      <c r="AQ20" s="19"/>
      <c r="AS20" s="6" t="s">
        <v>527</v>
      </c>
      <c r="AU20" s="59"/>
      <c r="AV20" s="59"/>
      <c r="AW20" s="59"/>
      <c r="AX20" s="59"/>
      <c r="AY20" s="59"/>
      <c r="AZ20" s="59"/>
      <c r="BA20" s="59"/>
    </row>
    <row r="21" spans="1:53" ht="15.75">
      <c r="A21" s="234" t="s">
        <v>83</v>
      </c>
      <c r="B21" s="35"/>
      <c r="C21" s="45"/>
      <c r="D21" s="30"/>
      <c r="E21" s="38"/>
      <c r="F21" s="50" t="s">
        <v>112</v>
      </c>
      <c r="G21" s="109"/>
      <c r="H21" s="66">
        <f ca="1">H19-ROUND(H19*H20,0)</f>
        <v>0</v>
      </c>
      <c r="I21" s="229"/>
      <c r="L21" s="34" t="str">
        <f>IF(pol_tenure&gt;1,IF(L20="91 days",1,IF(L20=85,85,L20+1)),"NA")</f>
        <v>NA</v>
      </c>
      <c r="M21" s="178">
        <f>IF(L21="NA",0,INDEX('Base Premium Sheet'!$B$9:$FE$94,MATCH('Calculation '!$L21,age,0),VLOOKUP($L$19&amp;" "&amp;$M$18&amp;" "&amp;$M$19,$AI$4:$AJ$163,2,0)))</f>
        <v>0</v>
      </c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AF21" s="19" t="s">
        <v>1213</v>
      </c>
      <c r="AG21" s="19" t="s">
        <v>97</v>
      </c>
      <c r="AH21" s="19" t="s">
        <v>91</v>
      </c>
      <c r="AI21" s="19" t="str">
        <f t="shared" si="0"/>
        <v>1ADULT 1CHILD Classic 3 Lacs</v>
      </c>
      <c r="AJ21" s="19">
        <f t="shared" si="1"/>
        <v>18</v>
      </c>
      <c r="AN21" s="182" t="s">
        <v>146</v>
      </c>
      <c r="AO21" s="182" t="s">
        <v>1200</v>
      </c>
      <c r="AP21" s="12" t="s">
        <v>32</v>
      </c>
      <c r="AQ21" s="19"/>
      <c r="AS21" s="6" t="s">
        <v>595</v>
      </c>
      <c r="AU21" s="59"/>
      <c r="AV21" s="59"/>
      <c r="AW21" s="59"/>
      <c r="AX21" s="59"/>
      <c r="AY21" s="59"/>
      <c r="AZ21" s="59"/>
      <c r="BA21" s="59"/>
    </row>
    <row r="22" spans="1:53" ht="15.75">
      <c r="A22" s="231"/>
      <c r="B22" s="36" t="s">
        <v>82</v>
      </c>
      <c r="C22" s="203">
        <f ca="1">H28</f>
        <v>36812</v>
      </c>
      <c r="D22" s="30"/>
      <c r="E22" s="37"/>
      <c r="F22" s="52"/>
      <c r="G22" s="37"/>
      <c r="H22" s="53"/>
      <c r="I22" s="229"/>
      <c r="L22" s="34" t="str">
        <f>IF(L21="NA","NA",IF(pol_tenure=3,IF(L21=85,85,L21+1),"NA"))</f>
        <v>NA</v>
      </c>
      <c r="M22" s="178">
        <f>IF(L22="NA",0,INDEX('Base Premium Sheet'!$B$9:$FE$94,MATCH('Calculation '!$L22,age,0),VLOOKUP($L$19&amp;" "&amp;$M$18&amp;" "&amp;$M$19,$AI$4:$AJ$163,2,0)))</f>
        <v>0</v>
      </c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AF22" s="19" t="s">
        <v>1213</v>
      </c>
      <c r="AG22" s="19" t="s">
        <v>97</v>
      </c>
      <c r="AH22" s="19" t="s">
        <v>92</v>
      </c>
      <c r="AI22" s="19" t="str">
        <f t="shared" si="0"/>
        <v>1ADULT 1CHILD Classic 4 Lacs</v>
      </c>
      <c r="AJ22" s="19">
        <f t="shared" si="1"/>
        <v>19</v>
      </c>
      <c r="AN22" s="182" t="s">
        <v>147</v>
      </c>
      <c r="AO22" s="182" t="s">
        <v>1200</v>
      </c>
      <c r="AP22" s="12" t="s">
        <v>32</v>
      </c>
      <c r="AQ22" s="19"/>
      <c r="AS22" s="6" t="s">
        <v>1205</v>
      </c>
      <c r="AU22" s="59"/>
      <c r="AV22" s="59"/>
      <c r="AW22" s="59"/>
      <c r="AX22" s="59"/>
      <c r="AY22" s="59"/>
      <c r="AZ22" s="59"/>
      <c r="BA22" s="59"/>
    </row>
    <row r="23" spans="1:53" ht="15.75">
      <c r="A23" s="235"/>
      <c r="B23" s="204"/>
      <c r="C23" s="204"/>
      <c r="D23" s="204"/>
      <c r="E23" s="205"/>
      <c r="F23" s="209" t="str">
        <f>CONCATENATE($C$4," Plus ","Loading factor")</f>
        <v>Supreme Plus Loading factor</v>
      </c>
      <c r="G23" s="207"/>
      <c r="H23" s="219">
        <f>INDEX(Supremplus_eliteplus,MATCH(CONCATENATE($C$4,$C$5),'Optional Benefits Sheet'!$C$51:$C$66,0),MATCH('Calculation '!$C$20,'Optional Benefits Sheet'!$D$50:$F$50,0))</f>
        <v>0</v>
      </c>
      <c r="I23" s="236"/>
      <c r="L23" s="113" t="s">
        <v>60</v>
      </c>
      <c r="M23" s="114">
        <f ca="1">SUM(M20:M22)</f>
        <v>38339.629224187891</v>
      </c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AF23" s="19" t="s">
        <v>1213</v>
      </c>
      <c r="AG23" s="19" t="s">
        <v>22</v>
      </c>
      <c r="AH23" s="19" t="s">
        <v>21</v>
      </c>
      <c r="AI23" s="19" t="str">
        <f t="shared" si="0"/>
        <v>1ADULT 1CHILD Supreme 5 Lacs</v>
      </c>
      <c r="AJ23" s="19">
        <f t="shared" si="1"/>
        <v>20</v>
      </c>
      <c r="AN23" s="182" t="s">
        <v>148</v>
      </c>
      <c r="AO23" s="182" t="s">
        <v>1200</v>
      </c>
      <c r="AP23" s="12" t="s">
        <v>32</v>
      </c>
      <c r="AQ23" s="19"/>
      <c r="AS23" s="6" t="s">
        <v>658</v>
      </c>
      <c r="AU23" s="59"/>
      <c r="AV23" s="59"/>
      <c r="AW23" s="59"/>
      <c r="AX23" s="59"/>
      <c r="AY23" s="59"/>
      <c r="AZ23" s="59"/>
      <c r="BA23" s="59"/>
    </row>
    <row r="24" spans="1:53">
      <c r="A24" s="237"/>
      <c r="B24" s="205"/>
      <c r="C24" s="205"/>
      <c r="D24" s="205"/>
      <c r="E24" s="205"/>
      <c r="F24" s="209" t="str">
        <f>CONCATENATE("Premium for ",$C$4," Plus ")</f>
        <v xml:space="preserve">Premium for Supreme Plus </v>
      </c>
      <c r="G24" s="207"/>
      <c r="H24" s="208">
        <f ca="1">ROUND(H6*H23,0)</f>
        <v>0</v>
      </c>
      <c r="I24" s="236"/>
      <c r="AF24" s="19" t="s">
        <v>1213</v>
      </c>
      <c r="AG24" s="19" t="s">
        <v>22</v>
      </c>
      <c r="AH24" s="19" t="s">
        <v>1277</v>
      </c>
      <c r="AI24" s="19" t="str">
        <f t="shared" si="0"/>
        <v>1ADULT 1CHILD Supreme 7.5 Lacs</v>
      </c>
      <c r="AJ24" s="19">
        <f t="shared" si="1"/>
        <v>21</v>
      </c>
      <c r="AN24" s="182" t="s">
        <v>149</v>
      </c>
      <c r="AO24" s="182" t="s">
        <v>1200</v>
      </c>
      <c r="AP24" s="12" t="s">
        <v>32</v>
      </c>
      <c r="AQ24" s="19"/>
      <c r="AS24" s="6" t="s">
        <v>720</v>
      </c>
      <c r="AU24" s="59"/>
      <c r="AV24" s="59"/>
      <c r="AW24" s="59"/>
      <c r="AX24" s="59"/>
      <c r="AY24" s="59"/>
      <c r="AZ24" s="59"/>
      <c r="BA24" s="59"/>
    </row>
    <row r="25" spans="1:53">
      <c r="A25" s="237"/>
      <c r="B25" s="205"/>
      <c r="C25" s="205"/>
      <c r="D25" s="205"/>
      <c r="E25" s="205"/>
      <c r="F25" s="209" t="str">
        <f>CONCATENATE("Zonal Disc. on ",$C$4," Plus Premium")</f>
        <v>Zonal Disc. on Supreme Plus Premium</v>
      </c>
      <c r="G25" s="207"/>
      <c r="H25" s="222">
        <f ca="1">IF($H$24=0,0,$G$11)</f>
        <v>0</v>
      </c>
      <c r="I25" s="236"/>
      <c r="L25" s="76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AF25" s="19" t="s">
        <v>1213</v>
      </c>
      <c r="AG25" s="19" t="s">
        <v>22</v>
      </c>
      <c r="AH25" s="19" t="s">
        <v>24</v>
      </c>
      <c r="AI25" s="19" t="str">
        <f t="shared" si="0"/>
        <v>1ADULT 1CHILD Supreme 10 Lacs</v>
      </c>
      <c r="AJ25" s="19">
        <f t="shared" si="1"/>
        <v>22</v>
      </c>
      <c r="AN25" s="182" t="s">
        <v>150</v>
      </c>
      <c r="AO25" s="182" t="s">
        <v>1200</v>
      </c>
      <c r="AP25" s="12" t="s">
        <v>32</v>
      </c>
      <c r="AQ25" s="19"/>
      <c r="AS25" s="6" t="s">
        <v>730</v>
      </c>
      <c r="AU25" s="59"/>
      <c r="AV25" s="59"/>
      <c r="AW25" s="59"/>
      <c r="AX25" s="59"/>
      <c r="AY25" s="59"/>
      <c r="AZ25" s="59"/>
      <c r="BA25" s="59"/>
    </row>
    <row r="26" spans="1:53" ht="15.75" thickBot="1">
      <c r="A26" s="237"/>
      <c r="B26" s="205"/>
      <c r="C26" s="205"/>
      <c r="D26" s="205"/>
      <c r="E26" s="205"/>
      <c r="F26" s="209" t="str">
        <f>CONCATENATE("Multiyear Disc. on ",$C$4," Plus Premium")</f>
        <v>Multiyear Disc. on Supreme Plus Premium</v>
      </c>
      <c r="G26" s="59"/>
      <c r="H26" s="238">
        <f ca="1">IF($H$24=0,0,$G$12)</f>
        <v>0</v>
      </c>
      <c r="I26" s="236"/>
      <c r="L26" s="59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AF26" s="19" t="s">
        <v>1213</v>
      </c>
      <c r="AG26" s="19" t="s">
        <v>22</v>
      </c>
      <c r="AH26" s="19" t="s">
        <v>26</v>
      </c>
      <c r="AI26" s="19" t="str">
        <f t="shared" si="0"/>
        <v>1ADULT 1CHILD Supreme 15 Lacs</v>
      </c>
      <c r="AJ26" s="19">
        <f t="shared" si="1"/>
        <v>23</v>
      </c>
      <c r="AN26" s="182" t="s">
        <v>151</v>
      </c>
      <c r="AO26" s="182" t="s">
        <v>1200</v>
      </c>
      <c r="AP26" s="182" t="s">
        <v>32</v>
      </c>
      <c r="AQ26" s="19"/>
      <c r="AS26" s="6" t="s">
        <v>740</v>
      </c>
      <c r="AU26" s="59"/>
      <c r="AV26" s="59"/>
      <c r="AW26" s="59"/>
      <c r="AX26" s="59"/>
      <c r="AY26" s="59"/>
      <c r="AZ26" s="59"/>
      <c r="BA26" s="59"/>
    </row>
    <row r="27" spans="1:53" ht="15.75" thickBot="1">
      <c r="A27" s="237"/>
      <c r="B27" s="205"/>
      <c r="C27" s="205"/>
      <c r="D27" s="205"/>
      <c r="E27" s="205"/>
      <c r="F27" s="211" t="str">
        <f>CONCATENATE($C$4," Plus Premium after Discount")</f>
        <v>Supreme Plus Premium after Discount</v>
      </c>
      <c r="G27" s="210"/>
      <c r="H27" s="223">
        <f ca="1">(($H$24*(1-$H$25))*(1-$H$26))</f>
        <v>0</v>
      </c>
      <c r="I27" s="236"/>
      <c r="AF27" s="19" t="s">
        <v>1213</v>
      </c>
      <c r="AG27" s="19" t="s">
        <v>22</v>
      </c>
      <c r="AH27" s="19" t="s">
        <v>28</v>
      </c>
      <c r="AI27" s="19" t="str">
        <f t="shared" si="0"/>
        <v>1ADULT 1CHILD Supreme 20 Lacs</v>
      </c>
      <c r="AJ27" s="19">
        <f t="shared" si="1"/>
        <v>24</v>
      </c>
      <c r="AN27" s="182" t="s">
        <v>152</v>
      </c>
      <c r="AO27" s="182" t="s">
        <v>1200</v>
      </c>
      <c r="AP27" s="12" t="s">
        <v>32</v>
      </c>
      <c r="AQ27" s="19"/>
      <c r="AS27" s="6" t="s">
        <v>743</v>
      </c>
      <c r="AU27" s="59"/>
      <c r="AV27" s="59"/>
      <c r="AW27" s="59"/>
      <c r="AX27" s="59"/>
      <c r="AY27" s="59"/>
      <c r="AZ27" s="59"/>
      <c r="BA27" s="59"/>
    </row>
    <row r="28" spans="1:53">
      <c r="A28" s="237"/>
      <c r="B28" s="205"/>
      <c r="C28" s="205"/>
      <c r="D28" s="205"/>
      <c r="E28" s="205"/>
      <c r="F28" s="58" t="s">
        <v>77</v>
      </c>
      <c r="G28" s="110"/>
      <c r="H28" s="65">
        <f ca="1">$H$16+$H$21+$H$27</f>
        <v>36812</v>
      </c>
      <c r="I28" s="236"/>
      <c r="L28" s="116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AF28" s="19" t="s">
        <v>1213</v>
      </c>
      <c r="AG28" s="19" t="s">
        <v>22</v>
      </c>
      <c r="AH28" s="19" t="s">
        <v>1</v>
      </c>
      <c r="AI28" s="19" t="str">
        <f t="shared" si="0"/>
        <v>1ADULT 1CHILD Supreme 25 Lacs</v>
      </c>
      <c r="AJ28" s="19">
        <f t="shared" si="1"/>
        <v>25</v>
      </c>
      <c r="AN28" s="192" t="s">
        <v>1268</v>
      </c>
      <c r="AO28" s="182" t="s">
        <v>1200</v>
      </c>
      <c r="AP28" s="19" t="s">
        <v>18</v>
      </c>
      <c r="AQ28" s="19"/>
      <c r="AS28" s="6" t="s">
        <v>752</v>
      </c>
      <c r="AU28" s="59"/>
      <c r="AV28" s="59"/>
      <c r="AW28" s="59"/>
      <c r="AX28" s="59"/>
      <c r="AY28" s="59"/>
      <c r="AZ28" s="59"/>
      <c r="BA28" s="59"/>
    </row>
    <row r="29" spans="1:53" ht="15.75" thickBot="1">
      <c r="A29" s="239"/>
      <c r="B29" s="240"/>
      <c r="C29" s="240"/>
      <c r="D29" s="240"/>
      <c r="E29" s="240"/>
      <c r="F29" s="240"/>
      <c r="G29" s="240"/>
      <c r="H29" s="240"/>
      <c r="I29" s="241"/>
      <c r="L29" s="117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AF29" s="19" t="s">
        <v>1213</v>
      </c>
      <c r="AG29" s="19" t="s">
        <v>22</v>
      </c>
      <c r="AH29" s="19" t="s">
        <v>34</v>
      </c>
      <c r="AI29" s="19" t="str">
        <f t="shared" si="0"/>
        <v>1ADULT 1CHILD Supreme 50 Lacs</v>
      </c>
      <c r="AJ29" s="19">
        <f t="shared" si="1"/>
        <v>26</v>
      </c>
      <c r="AN29" s="182" t="s">
        <v>153</v>
      </c>
      <c r="AO29" s="182" t="s">
        <v>1200</v>
      </c>
      <c r="AP29" s="12" t="s">
        <v>32</v>
      </c>
      <c r="AQ29" s="19"/>
      <c r="AS29" s="6" t="s">
        <v>793</v>
      </c>
      <c r="AU29" s="59"/>
      <c r="AV29" s="59"/>
      <c r="AW29" s="59"/>
      <c r="AX29" s="59"/>
      <c r="AY29" s="59"/>
      <c r="AZ29" s="59"/>
      <c r="BA29" s="59"/>
    </row>
    <row r="30" spans="1:53">
      <c r="AF30" s="19" t="s">
        <v>1213</v>
      </c>
      <c r="AG30" s="19" t="s">
        <v>22</v>
      </c>
      <c r="AH30" s="19" t="s">
        <v>35</v>
      </c>
      <c r="AI30" s="19" t="str">
        <f t="shared" si="0"/>
        <v>1ADULT 1CHILD Supreme 100 Lacs</v>
      </c>
      <c r="AJ30" s="19">
        <f t="shared" si="1"/>
        <v>27</v>
      </c>
      <c r="AN30" s="182" t="s">
        <v>154</v>
      </c>
      <c r="AO30" s="182" t="s">
        <v>1200</v>
      </c>
      <c r="AP30" s="12" t="s">
        <v>32</v>
      </c>
      <c r="AQ30" s="19"/>
      <c r="AS30" s="6" t="s">
        <v>797</v>
      </c>
      <c r="AU30" s="59"/>
      <c r="AV30" s="59"/>
      <c r="AW30" s="59"/>
      <c r="AX30" s="59"/>
      <c r="AY30" s="59"/>
      <c r="AZ30" s="59"/>
      <c r="BA30" s="59"/>
    </row>
    <row r="31" spans="1:53">
      <c r="AF31" s="19" t="s">
        <v>1213</v>
      </c>
      <c r="AG31" s="19" t="s">
        <v>3</v>
      </c>
      <c r="AH31" s="19" t="s">
        <v>1</v>
      </c>
      <c r="AI31" s="19" t="str">
        <f t="shared" si="0"/>
        <v>1ADULT 1CHILD Elite 25 Lacs</v>
      </c>
      <c r="AJ31" s="19">
        <f t="shared" si="1"/>
        <v>28</v>
      </c>
      <c r="AN31" s="182" t="s">
        <v>155</v>
      </c>
      <c r="AO31" s="182" t="s">
        <v>1200</v>
      </c>
      <c r="AP31" s="12" t="s">
        <v>32</v>
      </c>
      <c r="AQ31" s="19"/>
      <c r="AS31" s="6" t="s">
        <v>839</v>
      </c>
      <c r="AU31" s="59"/>
      <c r="AV31" s="59"/>
      <c r="AW31" s="59"/>
      <c r="AX31" s="59"/>
      <c r="AY31" s="59"/>
      <c r="AZ31" s="59"/>
      <c r="BA31" s="59"/>
    </row>
    <row r="32" spans="1:53">
      <c r="AF32" s="19" t="s">
        <v>1213</v>
      </c>
      <c r="AG32" s="19" t="s">
        <v>3</v>
      </c>
      <c r="AH32" s="19" t="s">
        <v>31</v>
      </c>
      <c r="AI32" s="19" t="str">
        <f t="shared" si="0"/>
        <v>1ADULT 1CHILD Elite 30 Lacs</v>
      </c>
      <c r="AJ32" s="19">
        <f t="shared" si="1"/>
        <v>29</v>
      </c>
      <c r="AN32" s="182" t="s">
        <v>156</v>
      </c>
      <c r="AO32" s="182" t="s">
        <v>1200</v>
      </c>
      <c r="AP32" s="12" t="s">
        <v>32</v>
      </c>
      <c r="AQ32" s="19"/>
      <c r="AS32" s="6" t="s">
        <v>892</v>
      </c>
      <c r="AU32" s="59"/>
      <c r="AV32" s="59"/>
      <c r="AW32" s="59"/>
      <c r="AX32" s="59"/>
      <c r="AY32" s="59"/>
      <c r="AZ32" s="59"/>
      <c r="BA32" s="59"/>
    </row>
    <row r="33" spans="32:53">
      <c r="AF33" s="19" t="s">
        <v>1213</v>
      </c>
      <c r="AG33" s="19" t="s">
        <v>3</v>
      </c>
      <c r="AH33" s="19" t="s">
        <v>34</v>
      </c>
      <c r="AI33" s="19" t="str">
        <f t="shared" si="0"/>
        <v>1ADULT 1CHILD Elite 50 Lacs</v>
      </c>
      <c r="AJ33" s="19">
        <f t="shared" si="1"/>
        <v>30</v>
      </c>
      <c r="AN33" s="182" t="s">
        <v>157</v>
      </c>
      <c r="AO33" s="182" t="s">
        <v>1200</v>
      </c>
      <c r="AP33" s="12" t="s">
        <v>32</v>
      </c>
      <c r="AQ33" s="19"/>
      <c r="AS33" s="6" t="s">
        <v>900</v>
      </c>
      <c r="AU33" s="59"/>
      <c r="AV33" s="59"/>
      <c r="AW33" s="59"/>
      <c r="AX33" s="59"/>
      <c r="AY33" s="59"/>
      <c r="AZ33" s="59"/>
      <c r="BA33" s="59"/>
    </row>
    <row r="34" spans="32:53">
      <c r="AF34" s="19" t="s">
        <v>1213</v>
      </c>
      <c r="AG34" s="19" t="s">
        <v>3</v>
      </c>
      <c r="AH34" s="19" t="s">
        <v>35</v>
      </c>
      <c r="AI34" s="19" t="str">
        <f t="shared" si="0"/>
        <v>1ADULT 1CHILD Elite 100 Lacs</v>
      </c>
      <c r="AJ34" s="19">
        <f t="shared" si="1"/>
        <v>31</v>
      </c>
      <c r="AN34" s="182" t="s">
        <v>158</v>
      </c>
      <c r="AO34" s="182" t="s">
        <v>1200</v>
      </c>
      <c r="AP34" s="182" t="s">
        <v>32</v>
      </c>
      <c r="AQ34" s="19"/>
      <c r="AS34" s="6" t="s">
        <v>1033</v>
      </c>
      <c r="AU34" s="59"/>
      <c r="AV34" s="59"/>
      <c r="AW34" s="59"/>
      <c r="AX34" s="59"/>
      <c r="AY34" s="59"/>
      <c r="AZ34" s="59"/>
      <c r="BA34" s="59"/>
    </row>
    <row r="35" spans="32:53">
      <c r="AF35" s="19" t="s">
        <v>1213</v>
      </c>
      <c r="AG35" s="19" t="s">
        <v>3</v>
      </c>
      <c r="AH35" s="19" t="s">
        <v>36</v>
      </c>
      <c r="AI35" s="19" t="str">
        <f t="shared" si="0"/>
        <v>1ADULT 1CHILD Elite 150 Lacs</v>
      </c>
      <c r="AJ35" s="19">
        <f t="shared" si="1"/>
        <v>32</v>
      </c>
      <c r="AN35" s="182" t="s">
        <v>159</v>
      </c>
      <c r="AO35" s="182" t="s">
        <v>1200</v>
      </c>
      <c r="AP35" s="12" t="s">
        <v>32</v>
      </c>
      <c r="AQ35" s="19"/>
      <c r="AS35" s="6" t="s">
        <v>1042</v>
      </c>
      <c r="AU35" s="59"/>
      <c r="AV35" s="59"/>
      <c r="AW35" s="59"/>
      <c r="AX35" s="59"/>
      <c r="AY35" s="59"/>
      <c r="AZ35" s="59"/>
      <c r="BA35" s="59"/>
    </row>
    <row r="36" spans="32:53">
      <c r="AF36" s="19" t="s">
        <v>1214</v>
      </c>
      <c r="AG36" s="19" t="s">
        <v>97</v>
      </c>
      <c r="AH36" s="19" t="s">
        <v>90</v>
      </c>
      <c r="AI36" s="19" t="str">
        <f t="shared" si="0"/>
        <v>1ADULT 2CHILDREN Classic 2 Lacs</v>
      </c>
      <c r="AJ36" s="19">
        <f t="shared" si="1"/>
        <v>33</v>
      </c>
      <c r="AN36" s="182" t="s">
        <v>160</v>
      </c>
      <c r="AO36" s="182" t="s">
        <v>1200</v>
      </c>
      <c r="AP36" s="12" t="s">
        <v>32</v>
      </c>
      <c r="AQ36" s="19"/>
      <c r="AS36" s="6" t="s">
        <v>1206</v>
      </c>
      <c r="AU36" s="59"/>
      <c r="AV36" s="59"/>
      <c r="AW36" s="59"/>
      <c r="AX36" s="59"/>
      <c r="AY36" s="59"/>
      <c r="AZ36" s="59"/>
      <c r="BA36" s="59"/>
    </row>
    <row r="37" spans="32:53">
      <c r="AF37" s="19" t="s">
        <v>1214</v>
      </c>
      <c r="AG37" s="19" t="s">
        <v>97</v>
      </c>
      <c r="AH37" s="19" t="s">
        <v>91</v>
      </c>
      <c r="AI37" s="19" t="str">
        <f t="shared" si="0"/>
        <v>1ADULT 2CHILDREN Classic 3 Lacs</v>
      </c>
      <c r="AJ37" s="19">
        <f t="shared" si="1"/>
        <v>34</v>
      </c>
      <c r="AN37" s="182" t="s">
        <v>161</v>
      </c>
      <c r="AO37" s="182" t="s">
        <v>1200</v>
      </c>
      <c r="AP37" s="12" t="s">
        <v>32</v>
      </c>
      <c r="AQ37" s="19"/>
      <c r="AS37" s="6" t="s">
        <v>1124</v>
      </c>
      <c r="AU37" s="59"/>
      <c r="AV37" s="59"/>
      <c r="AW37" s="59"/>
      <c r="AX37" s="59"/>
      <c r="AY37" s="59"/>
      <c r="AZ37" s="59"/>
      <c r="BA37" s="59"/>
    </row>
    <row r="38" spans="32:53">
      <c r="AF38" s="19" t="s">
        <v>1214</v>
      </c>
      <c r="AG38" s="19" t="s">
        <v>97</v>
      </c>
      <c r="AH38" s="19" t="s">
        <v>92</v>
      </c>
      <c r="AI38" s="19" t="str">
        <f t="shared" si="0"/>
        <v>1ADULT 2CHILDREN Classic 4 Lacs</v>
      </c>
      <c r="AJ38" s="19">
        <f t="shared" si="1"/>
        <v>35</v>
      </c>
      <c r="AN38" s="182" t="s">
        <v>162</v>
      </c>
      <c r="AO38" s="182" t="s">
        <v>1200</v>
      </c>
      <c r="AP38" s="182" t="s">
        <v>1224</v>
      </c>
      <c r="AQ38" s="19"/>
      <c r="AS38" s="6" t="s">
        <v>1127</v>
      </c>
      <c r="AU38" s="59"/>
      <c r="AV38" s="59"/>
      <c r="AW38" s="59"/>
      <c r="AX38" s="59"/>
      <c r="AY38" s="59"/>
      <c r="AZ38" s="59"/>
      <c r="BA38" s="59"/>
    </row>
    <row r="39" spans="32:53">
      <c r="AF39" s="19" t="s">
        <v>1214</v>
      </c>
      <c r="AG39" s="19" t="s">
        <v>22</v>
      </c>
      <c r="AH39" s="19" t="s">
        <v>21</v>
      </c>
      <c r="AI39" s="19" t="str">
        <f t="shared" si="0"/>
        <v>1ADULT 2CHILDREN Supreme 5 Lacs</v>
      </c>
      <c r="AJ39" s="19">
        <f t="shared" si="1"/>
        <v>36</v>
      </c>
      <c r="AN39" s="182" t="s">
        <v>163</v>
      </c>
      <c r="AO39" s="182" t="s">
        <v>1200</v>
      </c>
      <c r="AP39" s="12" t="s">
        <v>32</v>
      </c>
      <c r="AQ39" s="19"/>
      <c r="AS39" s="6" t="s">
        <v>1207</v>
      </c>
      <c r="AU39" s="59"/>
      <c r="AV39" s="59"/>
      <c r="AW39" s="59"/>
      <c r="AX39" s="59"/>
      <c r="AY39" s="59"/>
      <c r="AZ39" s="59"/>
      <c r="BA39" s="59"/>
    </row>
    <row r="40" spans="32:53">
      <c r="AF40" s="19" t="s">
        <v>1214</v>
      </c>
      <c r="AG40" s="19" t="s">
        <v>22</v>
      </c>
      <c r="AH40" s="19" t="s">
        <v>1277</v>
      </c>
      <c r="AI40" s="19" t="str">
        <f t="shared" si="0"/>
        <v>1ADULT 2CHILDREN Supreme 7.5 Lacs</v>
      </c>
      <c r="AJ40" s="19">
        <f t="shared" si="1"/>
        <v>37</v>
      </c>
      <c r="AN40" s="182" t="s">
        <v>164</v>
      </c>
      <c r="AO40" s="182" t="s">
        <v>1200</v>
      </c>
      <c r="AP40" s="12" t="s">
        <v>32</v>
      </c>
      <c r="AQ40" s="19"/>
      <c r="AS40" s="182" t="s">
        <v>1211</v>
      </c>
      <c r="AU40" s="59"/>
      <c r="AV40" s="59"/>
      <c r="AW40" s="59"/>
      <c r="AX40" s="59"/>
      <c r="AY40" s="59"/>
      <c r="AZ40" s="59"/>
      <c r="BA40" s="59"/>
    </row>
    <row r="41" spans="32:53">
      <c r="AF41" s="19" t="s">
        <v>1214</v>
      </c>
      <c r="AG41" s="19" t="s">
        <v>22</v>
      </c>
      <c r="AH41" s="19" t="s">
        <v>24</v>
      </c>
      <c r="AI41" s="19" t="str">
        <f t="shared" si="0"/>
        <v>1ADULT 2CHILDREN Supreme 10 Lacs</v>
      </c>
      <c r="AJ41" s="19">
        <f t="shared" si="1"/>
        <v>38</v>
      </c>
      <c r="AN41" s="182" t="s">
        <v>165</v>
      </c>
      <c r="AO41" s="182" t="s">
        <v>1200</v>
      </c>
      <c r="AP41" s="182" t="s">
        <v>32</v>
      </c>
      <c r="AQ41" s="19"/>
      <c r="AU41" s="59"/>
      <c r="AV41" s="59"/>
      <c r="AW41" s="59"/>
      <c r="AX41" s="59"/>
      <c r="AY41" s="59"/>
      <c r="AZ41" s="59"/>
      <c r="BA41" s="59"/>
    </row>
    <row r="42" spans="32:53">
      <c r="AF42" s="19" t="s">
        <v>1214</v>
      </c>
      <c r="AG42" s="19" t="s">
        <v>22</v>
      </c>
      <c r="AH42" s="19" t="s">
        <v>26</v>
      </c>
      <c r="AI42" s="19" t="str">
        <f t="shared" si="0"/>
        <v>1ADULT 2CHILDREN Supreme 15 Lacs</v>
      </c>
      <c r="AJ42" s="19">
        <f t="shared" si="1"/>
        <v>39</v>
      </c>
      <c r="AN42" s="182" t="s">
        <v>166</v>
      </c>
      <c r="AO42" s="182" t="s">
        <v>1200</v>
      </c>
      <c r="AP42" s="12" t="s">
        <v>32</v>
      </c>
      <c r="AQ42" s="19"/>
      <c r="AU42" s="59"/>
      <c r="AV42" s="59"/>
      <c r="AW42" s="59"/>
      <c r="AX42" s="59"/>
      <c r="AY42" s="59"/>
      <c r="AZ42" s="59"/>
      <c r="BA42" s="59"/>
    </row>
    <row r="43" spans="32:53">
      <c r="AF43" s="19" t="s">
        <v>1214</v>
      </c>
      <c r="AG43" s="19" t="s">
        <v>22</v>
      </c>
      <c r="AH43" s="19" t="s">
        <v>28</v>
      </c>
      <c r="AI43" s="19" t="str">
        <f t="shared" si="0"/>
        <v>1ADULT 2CHILDREN Supreme 20 Lacs</v>
      </c>
      <c r="AJ43" s="19">
        <f t="shared" si="1"/>
        <v>40</v>
      </c>
      <c r="AN43" s="182" t="s">
        <v>167</v>
      </c>
      <c r="AO43" s="182" t="s">
        <v>1200</v>
      </c>
      <c r="AP43" s="19" t="s">
        <v>18</v>
      </c>
      <c r="AQ43" s="19"/>
    </row>
    <row r="44" spans="32:53">
      <c r="AF44" s="19" t="s">
        <v>1214</v>
      </c>
      <c r="AG44" s="19" t="s">
        <v>22</v>
      </c>
      <c r="AH44" s="19" t="s">
        <v>1</v>
      </c>
      <c r="AI44" s="19" t="str">
        <f t="shared" si="0"/>
        <v>1ADULT 2CHILDREN Supreme 25 Lacs</v>
      </c>
      <c r="AJ44" s="19">
        <f t="shared" si="1"/>
        <v>41</v>
      </c>
      <c r="AN44" s="182" t="s">
        <v>168</v>
      </c>
      <c r="AO44" s="182" t="s">
        <v>1200</v>
      </c>
      <c r="AP44" s="12" t="s">
        <v>32</v>
      </c>
      <c r="AQ44" s="19"/>
    </row>
    <row r="45" spans="32:53">
      <c r="AF45" s="19" t="s">
        <v>1214</v>
      </c>
      <c r="AG45" s="19" t="s">
        <v>22</v>
      </c>
      <c r="AH45" s="19" t="s">
        <v>34</v>
      </c>
      <c r="AI45" s="19" t="str">
        <f t="shared" si="0"/>
        <v>1ADULT 2CHILDREN Supreme 50 Lacs</v>
      </c>
      <c r="AJ45" s="19">
        <f t="shared" si="1"/>
        <v>42</v>
      </c>
      <c r="AN45" s="182" t="s">
        <v>169</v>
      </c>
      <c r="AO45" s="182" t="s">
        <v>1200</v>
      </c>
      <c r="AP45" s="182" t="s">
        <v>32</v>
      </c>
      <c r="AQ45" s="19"/>
    </row>
    <row r="46" spans="32:53">
      <c r="AF46" s="19" t="s">
        <v>1214</v>
      </c>
      <c r="AG46" s="19" t="s">
        <v>22</v>
      </c>
      <c r="AH46" s="19" t="s">
        <v>35</v>
      </c>
      <c r="AI46" s="19" t="str">
        <f t="shared" si="0"/>
        <v>1ADULT 2CHILDREN Supreme 100 Lacs</v>
      </c>
      <c r="AJ46" s="19">
        <f t="shared" si="1"/>
        <v>43</v>
      </c>
      <c r="AN46" s="182" t="s">
        <v>170</v>
      </c>
      <c r="AO46" s="182" t="s">
        <v>1200</v>
      </c>
      <c r="AP46" s="12" t="s">
        <v>32</v>
      </c>
      <c r="AQ46" s="19"/>
    </row>
    <row r="47" spans="32:53">
      <c r="AF47" s="19" t="s">
        <v>1214</v>
      </c>
      <c r="AG47" s="19" t="s">
        <v>3</v>
      </c>
      <c r="AH47" s="19" t="s">
        <v>1</v>
      </c>
      <c r="AI47" s="19" t="str">
        <f t="shared" si="0"/>
        <v>1ADULT 2CHILDREN Elite 25 Lacs</v>
      </c>
      <c r="AJ47" s="19">
        <f t="shared" si="1"/>
        <v>44</v>
      </c>
      <c r="AN47" s="182" t="s">
        <v>171</v>
      </c>
      <c r="AO47" s="182" t="s">
        <v>1200</v>
      </c>
      <c r="AP47" s="12" t="s">
        <v>32</v>
      </c>
      <c r="AQ47" s="19"/>
    </row>
    <row r="48" spans="32:53">
      <c r="AF48" s="19" t="s">
        <v>1214</v>
      </c>
      <c r="AG48" s="19" t="s">
        <v>3</v>
      </c>
      <c r="AH48" s="19" t="s">
        <v>31</v>
      </c>
      <c r="AI48" s="19" t="str">
        <f t="shared" si="0"/>
        <v>1ADULT 2CHILDREN Elite 30 Lacs</v>
      </c>
      <c r="AJ48" s="19">
        <f t="shared" si="1"/>
        <v>45</v>
      </c>
      <c r="AN48" s="182" t="s">
        <v>172</v>
      </c>
      <c r="AO48" s="182" t="s">
        <v>1200</v>
      </c>
      <c r="AP48" s="12" t="s">
        <v>32</v>
      </c>
      <c r="AQ48" s="19"/>
    </row>
    <row r="49" spans="32:43">
      <c r="AF49" s="19" t="s">
        <v>1214</v>
      </c>
      <c r="AG49" s="19" t="s">
        <v>3</v>
      </c>
      <c r="AH49" s="19" t="s">
        <v>34</v>
      </c>
      <c r="AI49" s="19" t="str">
        <f t="shared" si="0"/>
        <v>1ADULT 2CHILDREN Elite 50 Lacs</v>
      </c>
      <c r="AJ49" s="19">
        <f t="shared" si="1"/>
        <v>46</v>
      </c>
      <c r="AN49" s="182" t="s">
        <v>173</v>
      </c>
      <c r="AO49" s="182" t="s">
        <v>1200</v>
      </c>
      <c r="AP49" s="12" t="s">
        <v>32</v>
      </c>
      <c r="AQ49" s="19"/>
    </row>
    <row r="50" spans="32:43">
      <c r="AF50" s="19" t="s">
        <v>1214</v>
      </c>
      <c r="AG50" s="19" t="s">
        <v>3</v>
      </c>
      <c r="AH50" s="19" t="s">
        <v>35</v>
      </c>
      <c r="AI50" s="19" t="str">
        <f t="shared" si="0"/>
        <v>1ADULT 2CHILDREN Elite 100 Lacs</v>
      </c>
      <c r="AJ50" s="19">
        <f t="shared" si="1"/>
        <v>47</v>
      </c>
      <c r="AN50" s="182" t="s">
        <v>174</v>
      </c>
      <c r="AO50" s="182" t="s">
        <v>1200</v>
      </c>
      <c r="AP50" s="182" t="s">
        <v>32</v>
      </c>
      <c r="AQ50" s="19"/>
    </row>
    <row r="51" spans="32:43">
      <c r="AF51" s="19" t="s">
        <v>1214</v>
      </c>
      <c r="AG51" s="19" t="s">
        <v>3</v>
      </c>
      <c r="AH51" s="19" t="s">
        <v>36</v>
      </c>
      <c r="AI51" s="19" t="str">
        <f t="shared" si="0"/>
        <v>1ADULT 2CHILDREN Elite 150 Lacs</v>
      </c>
      <c r="AJ51" s="19">
        <f t="shared" si="1"/>
        <v>48</v>
      </c>
      <c r="AN51" s="182" t="s">
        <v>1212</v>
      </c>
      <c r="AO51" s="182" t="s">
        <v>1200</v>
      </c>
      <c r="AP51" s="182" t="s">
        <v>32</v>
      </c>
      <c r="AQ51" s="19"/>
    </row>
    <row r="52" spans="32:43">
      <c r="AF52" s="19" t="s">
        <v>1215</v>
      </c>
      <c r="AG52" s="19" t="s">
        <v>97</v>
      </c>
      <c r="AH52" s="19" t="s">
        <v>90</v>
      </c>
      <c r="AI52" s="19" t="str">
        <f t="shared" si="0"/>
        <v>1ADULT 3CHILDREN Classic 2 Lacs</v>
      </c>
      <c r="AJ52" s="19">
        <f t="shared" si="1"/>
        <v>49</v>
      </c>
      <c r="AN52" s="182" t="s">
        <v>175</v>
      </c>
      <c r="AO52" s="182" t="s">
        <v>1200</v>
      </c>
      <c r="AP52" s="12" t="s">
        <v>32</v>
      </c>
      <c r="AQ52" s="19"/>
    </row>
    <row r="53" spans="32:43">
      <c r="AF53" s="19" t="s">
        <v>1215</v>
      </c>
      <c r="AG53" s="19" t="s">
        <v>97</v>
      </c>
      <c r="AH53" s="19" t="s">
        <v>91</v>
      </c>
      <c r="AI53" s="19" t="str">
        <f t="shared" si="0"/>
        <v>1ADULT 3CHILDREN Classic 3 Lacs</v>
      </c>
      <c r="AJ53" s="19">
        <f t="shared" si="1"/>
        <v>50</v>
      </c>
      <c r="AN53" s="182" t="s">
        <v>176</v>
      </c>
      <c r="AO53" s="182" t="s">
        <v>1200</v>
      </c>
      <c r="AP53" s="182" t="s">
        <v>32</v>
      </c>
      <c r="AQ53" s="19"/>
    </row>
    <row r="54" spans="32:43">
      <c r="AF54" s="19" t="s">
        <v>1215</v>
      </c>
      <c r="AG54" s="19" t="s">
        <v>97</v>
      </c>
      <c r="AH54" s="19" t="s">
        <v>92</v>
      </c>
      <c r="AI54" s="19" t="str">
        <f t="shared" si="0"/>
        <v>1ADULT 3CHILDREN Classic 4 Lacs</v>
      </c>
      <c r="AJ54" s="19">
        <f t="shared" si="1"/>
        <v>51</v>
      </c>
      <c r="AN54" s="182" t="s">
        <v>1226</v>
      </c>
      <c r="AO54" s="182" t="s">
        <v>1200</v>
      </c>
      <c r="AP54" s="12" t="s">
        <v>32</v>
      </c>
      <c r="AQ54" s="19"/>
    </row>
    <row r="55" spans="32:43">
      <c r="AF55" s="19" t="s">
        <v>1215</v>
      </c>
      <c r="AG55" s="19" t="s">
        <v>22</v>
      </c>
      <c r="AH55" s="19" t="s">
        <v>21</v>
      </c>
      <c r="AI55" s="19" t="str">
        <f t="shared" si="0"/>
        <v>1ADULT 3CHILDREN Supreme 5 Lacs</v>
      </c>
      <c r="AJ55" s="19">
        <f t="shared" si="1"/>
        <v>52</v>
      </c>
      <c r="AN55" s="182" t="s">
        <v>177</v>
      </c>
      <c r="AO55" s="182" t="s">
        <v>1200</v>
      </c>
      <c r="AP55" s="182" t="s">
        <v>32</v>
      </c>
      <c r="AQ55" s="19"/>
    </row>
    <row r="56" spans="32:43">
      <c r="AF56" s="19" t="s">
        <v>1215</v>
      </c>
      <c r="AG56" s="19" t="s">
        <v>22</v>
      </c>
      <c r="AH56" s="19" t="s">
        <v>1277</v>
      </c>
      <c r="AI56" s="19" t="str">
        <f t="shared" si="0"/>
        <v>1ADULT 3CHILDREN Supreme 7.5 Lacs</v>
      </c>
      <c r="AJ56" s="19">
        <f t="shared" si="1"/>
        <v>53</v>
      </c>
      <c r="AN56" s="182" t="s">
        <v>178</v>
      </c>
      <c r="AO56" s="182" t="s">
        <v>1200</v>
      </c>
      <c r="AP56" s="182" t="s">
        <v>32</v>
      </c>
      <c r="AQ56" s="19"/>
    </row>
    <row r="57" spans="32:43">
      <c r="AF57" s="19" t="s">
        <v>1215</v>
      </c>
      <c r="AG57" s="19" t="s">
        <v>22</v>
      </c>
      <c r="AH57" s="19" t="s">
        <v>24</v>
      </c>
      <c r="AI57" s="19" t="str">
        <f t="shared" si="0"/>
        <v>1ADULT 3CHILDREN Supreme 10 Lacs</v>
      </c>
      <c r="AJ57" s="19">
        <f t="shared" si="1"/>
        <v>54</v>
      </c>
      <c r="AN57" s="77" t="s">
        <v>179</v>
      </c>
      <c r="AO57" s="182" t="s">
        <v>1200</v>
      </c>
      <c r="AP57" s="12" t="s">
        <v>32</v>
      </c>
      <c r="AQ57" s="19"/>
    </row>
    <row r="58" spans="32:43">
      <c r="AF58" s="19" t="s">
        <v>1215</v>
      </c>
      <c r="AG58" s="19" t="s">
        <v>22</v>
      </c>
      <c r="AH58" s="19" t="s">
        <v>26</v>
      </c>
      <c r="AI58" s="19" t="str">
        <f t="shared" si="0"/>
        <v>1ADULT 3CHILDREN Supreme 15 Lacs</v>
      </c>
      <c r="AJ58" s="19">
        <f t="shared" si="1"/>
        <v>55</v>
      </c>
      <c r="AN58" s="182" t="s">
        <v>180</v>
      </c>
      <c r="AO58" s="182" t="s">
        <v>1200</v>
      </c>
      <c r="AP58" s="182" t="s">
        <v>32</v>
      </c>
      <c r="AQ58" s="19"/>
    </row>
    <row r="59" spans="32:43">
      <c r="AF59" s="19" t="s">
        <v>1215</v>
      </c>
      <c r="AG59" s="19" t="s">
        <v>22</v>
      </c>
      <c r="AH59" s="19" t="s">
        <v>28</v>
      </c>
      <c r="AI59" s="19" t="str">
        <f t="shared" si="0"/>
        <v>1ADULT 3CHILDREN Supreme 20 Lacs</v>
      </c>
      <c r="AJ59" s="19">
        <f t="shared" si="1"/>
        <v>56</v>
      </c>
      <c r="AN59" s="182" t="s">
        <v>181</v>
      </c>
      <c r="AO59" s="182" t="s">
        <v>1200</v>
      </c>
      <c r="AP59" s="12" t="s">
        <v>32</v>
      </c>
      <c r="AQ59" s="19"/>
    </row>
    <row r="60" spans="32:43">
      <c r="AF60" s="19" t="s">
        <v>1215</v>
      </c>
      <c r="AG60" s="19" t="s">
        <v>22</v>
      </c>
      <c r="AH60" s="19" t="s">
        <v>1</v>
      </c>
      <c r="AI60" s="19" t="str">
        <f t="shared" si="0"/>
        <v>1ADULT 3CHILDREN Supreme 25 Lacs</v>
      </c>
      <c r="AJ60" s="19">
        <f t="shared" si="1"/>
        <v>57</v>
      </c>
      <c r="AN60" s="182" t="s">
        <v>182</v>
      </c>
      <c r="AO60" s="182" t="s">
        <v>1200</v>
      </c>
      <c r="AP60" s="12" t="s">
        <v>18</v>
      </c>
      <c r="AQ60" s="19"/>
    </row>
    <row r="61" spans="32:43">
      <c r="AF61" s="19" t="s">
        <v>1215</v>
      </c>
      <c r="AG61" s="19" t="s">
        <v>22</v>
      </c>
      <c r="AH61" s="19" t="s">
        <v>34</v>
      </c>
      <c r="AI61" s="19" t="str">
        <f t="shared" si="0"/>
        <v>1ADULT 3CHILDREN Supreme 50 Lacs</v>
      </c>
      <c r="AJ61" s="19">
        <f t="shared" si="1"/>
        <v>58</v>
      </c>
      <c r="AN61" s="182" t="s">
        <v>183</v>
      </c>
      <c r="AO61" s="182" t="s">
        <v>1200</v>
      </c>
      <c r="AP61" s="19" t="s">
        <v>18</v>
      </c>
      <c r="AQ61" s="19"/>
    </row>
    <row r="62" spans="32:43">
      <c r="AF62" s="19" t="s">
        <v>1215</v>
      </c>
      <c r="AG62" s="19" t="s">
        <v>22</v>
      </c>
      <c r="AH62" s="19" t="s">
        <v>35</v>
      </c>
      <c r="AI62" s="19" t="str">
        <f t="shared" si="0"/>
        <v>1ADULT 3CHILDREN Supreme 100 Lacs</v>
      </c>
      <c r="AJ62" s="19">
        <f t="shared" si="1"/>
        <v>59</v>
      </c>
      <c r="AN62" s="182" t="s">
        <v>184</v>
      </c>
      <c r="AO62" s="182" t="s">
        <v>1200</v>
      </c>
      <c r="AP62" s="12" t="s">
        <v>18</v>
      </c>
      <c r="AQ62" s="19"/>
    </row>
    <row r="63" spans="32:43">
      <c r="AF63" s="19" t="s">
        <v>1215</v>
      </c>
      <c r="AG63" s="19" t="s">
        <v>3</v>
      </c>
      <c r="AH63" s="19" t="s">
        <v>1</v>
      </c>
      <c r="AI63" s="19" t="str">
        <f t="shared" si="0"/>
        <v>1ADULT 3CHILDREN Elite 25 Lacs</v>
      </c>
      <c r="AJ63" s="19">
        <f t="shared" si="1"/>
        <v>60</v>
      </c>
      <c r="AN63" s="182" t="s">
        <v>185</v>
      </c>
      <c r="AO63" s="182" t="s">
        <v>1200</v>
      </c>
      <c r="AP63" s="12" t="s">
        <v>18</v>
      </c>
      <c r="AQ63" s="19"/>
    </row>
    <row r="64" spans="32:43">
      <c r="AF64" s="19" t="s">
        <v>1215</v>
      </c>
      <c r="AG64" s="19" t="s">
        <v>3</v>
      </c>
      <c r="AH64" s="19" t="s">
        <v>31</v>
      </c>
      <c r="AI64" s="19" t="str">
        <f t="shared" si="0"/>
        <v>1ADULT 3CHILDREN Elite 30 Lacs</v>
      </c>
      <c r="AJ64" s="19">
        <f t="shared" si="1"/>
        <v>61</v>
      </c>
      <c r="AN64" s="182" t="s">
        <v>186</v>
      </c>
      <c r="AO64" s="182" t="s">
        <v>1200</v>
      </c>
      <c r="AP64" s="182" t="s">
        <v>32</v>
      </c>
      <c r="AQ64" s="19"/>
    </row>
    <row r="65" spans="32:43">
      <c r="AF65" s="19" t="s">
        <v>1215</v>
      </c>
      <c r="AG65" s="19" t="s">
        <v>3</v>
      </c>
      <c r="AH65" s="19" t="s">
        <v>34</v>
      </c>
      <c r="AI65" s="19" t="str">
        <f t="shared" si="0"/>
        <v>1ADULT 3CHILDREN Elite 50 Lacs</v>
      </c>
      <c r="AJ65" s="19">
        <f t="shared" si="1"/>
        <v>62</v>
      </c>
      <c r="AN65" s="182" t="s">
        <v>187</v>
      </c>
      <c r="AO65" s="182" t="s">
        <v>1200</v>
      </c>
      <c r="AP65" s="12" t="s">
        <v>32</v>
      </c>
      <c r="AQ65" s="19"/>
    </row>
    <row r="66" spans="32:43">
      <c r="AF66" s="19" t="s">
        <v>1215</v>
      </c>
      <c r="AG66" s="19" t="s">
        <v>3</v>
      </c>
      <c r="AH66" s="19" t="s">
        <v>35</v>
      </c>
      <c r="AI66" s="19" t="str">
        <f t="shared" si="0"/>
        <v>1ADULT 3CHILDREN Elite 100 Lacs</v>
      </c>
      <c r="AJ66" s="19">
        <f t="shared" si="1"/>
        <v>63</v>
      </c>
      <c r="AN66" s="182" t="s">
        <v>188</v>
      </c>
      <c r="AO66" s="182" t="s">
        <v>1200</v>
      </c>
      <c r="AP66" s="12" t="s">
        <v>32</v>
      </c>
      <c r="AQ66" s="19"/>
    </row>
    <row r="67" spans="32:43">
      <c r="AF67" s="19" t="s">
        <v>1215</v>
      </c>
      <c r="AG67" s="19" t="s">
        <v>3</v>
      </c>
      <c r="AH67" s="19" t="s">
        <v>36</v>
      </c>
      <c r="AI67" s="19" t="str">
        <f t="shared" si="0"/>
        <v>1ADULT 3CHILDREN Elite 150 Lacs</v>
      </c>
      <c r="AJ67" s="19">
        <f t="shared" si="1"/>
        <v>64</v>
      </c>
      <c r="AN67" s="182" t="s">
        <v>189</v>
      </c>
      <c r="AO67" s="182" t="s">
        <v>1200</v>
      </c>
      <c r="AP67" s="12" t="s">
        <v>32</v>
      </c>
      <c r="AQ67" s="19"/>
    </row>
    <row r="68" spans="32:43">
      <c r="AF68" s="19" t="s">
        <v>1216</v>
      </c>
      <c r="AG68" s="19" t="s">
        <v>97</v>
      </c>
      <c r="AH68" s="19" t="s">
        <v>90</v>
      </c>
      <c r="AI68" s="19" t="str">
        <f t="shared" si="0"/>
        <v>1ADULT 4CHILDREN Classic 2 Lacs</v>
      </c>
      <c r="AJ68" s="19">
        <f t="shared" si="1"/>
        <v>65</v>
      </c>
      <c r="AN68" s="182" t="s">
        <v>190</v>
      </c>
      <c r="AO68" s="182" t="s">
        <v>1200</v>
      </c>
      <c r="AP68" s="182" t="s">
        <v>32</v>
      </c>
      <c r="AQ68" s="19"/>
    </row>
    <row r="69" spans="32:43">
      <c r="AF69" s="19" t="s">
        <v>1216</v>
      </c>
      <c r="AG69" s="19" t="s">
        <v>97</v>
      </c>
      <c r="AH69" s="19" t="s">
        <v>91</v>
      </c>
      <c r="AI69" s="19" t="str">
        <f t="shared" ref="AI69:AI132" si="2">AF69&amp;" "&amp;AG69&amp;" "&amp;AH69</f>
        <v>1ADULT 4CHILDREN Classic 3 Lacs</v>
      </c>
      <c r="AJ69" s="19">
        <f t="shared" si="1"/>
        <v>66</v>
      </c>
      <c r="AN69" s="182" t="s">
        <v>191</v>
      </c>
      <c r="AO69" s="182" t="s">
        <v>1200</v>
      </c>
      <c r="AP69" s="12" t="s">
        <v>32</v>
      </c>
      <c r="AQ69" s="19"/>
    </row>
    <row r="70" spans="32:43">
      <c r="AF70" s="19" t="s">
        <v>1216</v>
      </c>
      <c r="AG70" s="19" t="s">
        <v>97</v>
      </c>
      <c r="AH70" s="19" t="s">
        <v>92</v>
      </c>
      <c r="AI70" s="19" t="str">
        <f t="shared" si="2"/>
        <v>1ADULT 4CHILDREN Classic 4 Lacs</v>
      </c>
      <c r="AJ70" s="19">
        <f t="shared" ref="AJ70:AJ133" si="3">AJ69+1</f>
        <v>67</v>
      </c>
      <c r="AN70" s="182" t="s">
        <v>192</v>
      </c>
      <c r="AO70" s="182" t="s">
        <v>1200</v>
      </c>
      <c r="AP70" s="19" t="s">
        <v>18</v>
      </c>
      <c r="AQ70" s="19"/>
    </row>
    <row r="71" spans="32:43">
      <c r="AF71" s="19" t="s">
        <v>1216</v>
      </c>
      <c r="AG71" s="19" t="s">
        <v>22</v>
      </c>
      <c r="AH71" s="19" t="s">
        <v>21</v>
      </c>
      <c r="AI71" s="19" t="str">
        <f t="shared" si="2"/>
        <v>1ADULT 4CHILDREN Supreme 5 Lacs</v>
      </c>
      <c r="AJ71" s="19">
        <f t="shared" si="3"/>
        <v>68</v>
      </c>
      <c r="AN71" s="182" t="s">
        <v>193</v>
      </c>
      <c r="AO71" s="182" t="s">
        <v>1200</v>
      </c>
      <c r="AP71" s="12" t="s">
        <v>32</v>
      </c>
      <c r="AQ71" s="19"/>
    </row>
    <row r="72" spans="32:43">
      <c r="AF72" s="19" t="s">
        <v>1216</v>
      </c>
      <c r="AG72" s="19" t="s">
        <v>22</v>
      </c>
      <c r="AH72" s="19" t="s">
        <v>1277</v>
      </c>
      <c r="AI72" s="19" t="str">
        <f t="shared" si="2"/>
        <v>1ADULT 4CHILDREN Supreme 7.5 Lacs</v>
      </c>
      <c r="AJ72" s="19">
        <f t="shared" si="3"/>
        <v>69</v>
      </c>
      <c r="AN72" s="182" t="s">
        <v>194</v>
      </c>
      <c r="AO72" s="182" t="s">
        <v>1200</v>
      </c>
      <c r="AP72" s="12" t="s">
        <v>32</v>
      </c>
      <c r="AQ72" s="19"/>
    </row>
    <row r="73" spans="32:43">
      <c r="AF73" s="19" t="s">
        <v>1216</v>
      </c>
      <c r="AG73" s="19" t="s">
        <v>22</v>
      </c>
      <c r="AH73" s="19" t="s">
        <v>24</v>
      </c>
      <c r="AI73" s="19" t="str">
        <f t="shared" si="2"/>
        <v>1ADULT 4CHILDREN Supreme 10 Lacs</v>
      </c>
      <c r="AJ73" s="19">
        <f t="shared" si="3"/>
        <v>70</v>
      </c>
      <c r="AN73" s="182" t="s">
        <v>195</v>
      </c>
      <c r="AO73" s="182" t="s">
        <v>1200</v>
      </c>
      <c r="AP73" s="12" t="s">
        <v>32</v>
      </c>
      <c r="AQ73" s="19"/>
    </row>
    <row r="74" spans="32:43">
      <c r="AF74" s="19" t="s">
        <v>1216</v>
      </c>
      <c r="AG74" s="19" t="s">
        <v>22</v>
      </c>
      <c r="AH74" s="19" t="s">
        <v>26</v>
      </c>
      <c r="AI74" s="19" t="str">
        <f t="shared" si="2"/>
        <v>1ADULT 4CHILDREN Supreme 15 Lacs</v>
      </c>
      <c r="AJ74" s="19">
        <f t="shared" si="3"/>
        <v>71</v>
      </c>
      <c r="AN74" s="182" t="s">
        <v>196</v>
      </c>
      <c r="AO74" s="182" t="s">
        <v>1200</v>
      </c>
      <c r="AP74" s="12" t="s">
        <v>32</v>
      </c>
      <c r="AQ74" s="19"/>
    </row>
    <row r="75" spans="32:43">
      <c r="AF75" s="19" t="s">
        <v>1216</v>
      </c>
      <c r="AG75" s="19" t="s">
        <v>22</v>
      </c>
      <c r="AH75" s="19" t="s">
        <v>28</v>
      </c>
      <c r="AI75" s="19" t="str">
        <f t="shared" si="2"/>
        <v>1ADULT 4CHILDREN Supreme 20 Lacs</v>
      </c>
      <c r="AJ75" s="19">
        <f t="shared" si="3"/>
        <v>72</v>
      </c>
      <c r="AN75" s="182" t="s">
        <v>197</v>
      </c>
      <c r="AO75" s="182" t="s">
        <v>1201</v>
      </c>
      <c r="AP75" s="182" t="s">
        <v>32</v>
      </c>
      <c r="AQ75" s="19"/>
    </row>
    <row r="76" spans="32:43">
      <c r="AF76" s="19" t="s">
        <v>1216</v>
      </c>
      <c r="AG76" s="19" t="s">
        <v>22</v>
      </c>
      <c r="AH76" s="19" t="s">
        <v>1</v>
      </c>
      <c r="AI76" s="19" t="str">
        <f t="shared" si="2"/>
        <v>1ADULT 4CHILDREN Supreme 25 Lacs</v>
      </c>
      <c r="AJ76" s="19">
        <f t="shared" si="3"/>
        <v>73</v>
      </c>
      <c r="AN76" s="182" t="s">
        <v>198</v>
      </c>
      <c r="AO76" s="182" t="s">
        <v>1201</v>
      </c>
      <c r="AP76" s="12" t="s">
        <v>32</v>
      </c>
      <c r="AQ76" s="19"/>
    </row>
    <row r="77" spans="32:43">
      <c r="AF77" s="19" t="s">
        <v>1216</v>
      </c>
      <c r="AG77" s="19" t="s">
        <v>22</v>
      </c>
      <c r="AH77" s="19" t="s">
        <v>34</v>
      </c>
      <c r="AI77" s="19" t="str">
        <f t="shared" si="2"/>
        <v>1ADULT 4CHILDREN Supreme 50 Lacs</v>
      </c>
      <c r="AJ77" s="19">
        <f t="shared" si="3"/>
        <v>74</v>
      </c>
      <c r="AN77" s="182" t="s">
        <v>199</v>
      </c>
      <c r="AO77" s="182" t="s">
        <v>1201</v>
      </c>
      <c r="AP77" s="182" t="s">
        <v>32</v>
      </c>
      <c r="AQ77" s="19"/>
    </row>
    <row r="78" spans="32:43">
      <c r="AF78" s="19" t="s">
        <v>1216</v>
      </c>
      <c r="AG78" s="19" t="s">
        <v>22</v>
      </c>
      <c r="AH78" s="19" t="s">
        <v>35</v>
      </c>
      <c r="AI78" s="19" t="str">
        <f t="shared" si="2"/>
        <v>1ADULT 4CHILDREN Supreme 100 Lacs</v>
      </c>
      <c r="AJ78" s="19">
        <f t="shared" si="3"/>
        <v>75</v>
      </c>
      <c r="AN78" s="182" t="s">
        <v>200</v>
      </c>
      <c r="AO78" s="182" t="s">
        <v>1201</v>
      </c>
      <c r="AP78" s="12" t="s">
        <v>32</v>
      </c>
      <c r="AQ78" s="19"/>
    </row>
    <row r="79" spans="32:43">
      <c r="AF79" s="19" t="s">
        <v>1216</v>
      </c>
      <c r="AG79" s="19" t="s">
        <v>3</v>
      </c>
      <c r="AH79" s="19" t="s">
        <v>1</v>
      </c>
      <c r="AI79" s="19" t="str">
        <f t="shared" si="2"/>
        <v>1ADULT 4CHILDREN Elite 25 Lacs</v>
      </c>
      <c r="AJ79" s="19">
        <f t="shared" si="3"/>
        <v>76</v>
      </c>
      <c r="AN79" s="182" t="s">
        <v>201</v>
      </c>
      <c r="AO79" s="182" t="s">
        <v>1201</v>
      </c>
      <c r="AP79" s="12" t="s">
        <v>32</v>
      </c>
      <c r="AQ79" s="19"/>
    </row>
    <row r="80" spans="32:43">
      <c r="AF80" s="19" t="s">
        <v>1216</v>
      </c>
      <c r="AG80" s="19" t="s">
        <v>3</v>
      </c>
      <c r="AH80" s="19" t="s">
        <v>31</v>
      </c>
      <c r="AI80" s="19" t="str">
        <f t="shared" si="2"/>
        <v>1ADULT 4CHILDREN Elite 30 Lacs</v>
      </c>
      <c r="AJ80" s="19">
        <f t="shared" si="3"/>
        <v>77</v>
      </c>
      <c r="AN80" s="182" t="s">
        <v>202</v>
      </c>
      <c r="AO80" s="182" t="s">
        <v>1201</v>
      </c>
      <c r="AP80" s="12" t="s">
        <v>32</v>
      </c>
      <c r="AQ80" s="19"/>
    </row>
    <row r="81" spans="32:43">
      <c r="AF81" s="19" t="s">
        <v>1216</v>
      </c>
      <c r="AG81" s="19" t="s">
        <v>3</v>
      </c>
      <c r="AH81" s="19" t="s">
        <v>34</v>
      </c>
      <c r="AI81" s="19" t="str">
        <f t="shared" si="2"/>
        <v>1ADULT 4CHILDREN Elite 50 Lacs</v>
      </c>
      <c r="AJ81" s="19">
        <f t="shared" si="3"/>
        <v>78</v>
      </c>
      <c r="AN81" s="182" t="s">
        <v>203</v>
      </c>
      <c r="AO81" s="182" t="s">
        <v>1201</v>
      </c>
      <c r="AP81" s="12" t="s">
        <v>32</v>
      </c>
      <c r="AQ81" s="19"/>
    </row>
    <row r="82" spans="32:43">
      <c r="AF82" s="19" t="s">
        <v>1216</v>
      </c>
      <c r="AG82" s="19" t="s">
        <v>3</v>
      </c>
      <c r="AH82" s="19" t="s">
        <v>35</v>
      </c>
      <c r="AI82" s="19" t="str">
        <f t="shared" si="2"/>
        <v>1ADULT 4CHILDREN Elite 100 Lacs</v>
      </c>
      <c r="AJ82" s="19">
        <f t="shared" si="3"/>
        <v>79</v>
      </c>
      <c r="AN82" s="182" t="s">
        <v>204</v>
      </c>
      <c r="AO82" s="182" t="s">
        <v>1201</v>
      </c>
      <c r="AP82" s="12" t="s">
        <v>32</v>
      </c>
      <c r="AQ82" s="19"/>
    </row>
    <row r="83" spans="32:43">
      <c r="AF83" s="19" t="s">
        <v>1216</v>
      </c>
      <c r="AG83" s="19" t="s">
        <v>3</v>
      </c>
      <c r="AH83" s="19" t="s">
        <v>36</v>
      </c>
      <c r="AI83" s="19" t="str">
        <f t="shared" si="2"/>
        <v>1ADULT 4CHILDREN Elite 150 Lacs</v>
      </c>
      <c r="AJ83" s="19">
        <f t="shared" si="3"/>
        <v>80</v>
      </c>
      <c r="AN83" s="182" t="s">
        <v>1212</v>
      </c>
      <c r="AO83" s="182" t="s">
        <v>1201</v>
      </c>
      <c r="AP83" s="12" t="s">
        <v>32</v>
      </c>
      <c r="AQ83" s="19"/>
    </row>
    <row r="84" spans="32:43">
      <c r="AF84" s="19" t="s">
        <v>1217</v>
      </c>
      <c r="AG84" s="19" t="s">
        <v>97</v>
      </c>
      <c r="AH84" s="19" t="s">
        <v>90</v>
      </c>
      <c r="AI84" s="19" t="str">
        <f t="shared" si="2"/>
        <v>2ADULTS Classic 2 Lacs</v>
      </c>
      <c r="AJ84" s="19">
        <f t="shared" si="3"/>
        <v>81</v>
      </c>
      <c r="AN84" s="182" t="s">
        <v>205</v>
      </c>
      <c r="AO84" s="182" t="s">
        <v>1201</v>
      </c>
      <c r="AP84" s="12" t="s">
        <v>32</v>
      </c>
      <c r="AQ84" s="19"/>
    </row>
    <row r="85" spans="32:43">
      <c r="AF85" s="19" t="s">
        <v>1217</v>
      </c>
      <c r="AG85" s="19" t="s">
        <v>97</v>
      </c>
      <c r="AH85" s="19" t="s">
        <v>91</v>
      </c>
      <c r="AI85" s="19" t="str">
        <f t="shared" si="2"/>
        <v>2ADULTS Classic 3 Lacs</v>
      </c>
      <c r="AJ85" s="19">
        <f t="shared" si="3"/>
        <v>82</v>
      </c>
      <c r="AN85" s="182" t="s">
        <v>206</v>
      </c>
      <c r="AO85" s="182" t="s">
        <v>1201</v>
      </c>
      <c r="AP85" s="12" t="s">
        <v>32</v>
      </c>
      <c r="AQ85" s="19"/>
    </row>
    <row r="86" spans="32:43">
      <c r="AF86" s="19" t="s">
        <v>1217</v>
      </c>
      <c r="AG86" s="19" t="s">
        <v>97</v>
      </c>
      <c r="AH86" s="19" t="s">
        <v>92</v>
      </c>
      <c r="AI86" s="19" t="str">
        <f t="shared" si="2"/>
        <v>2ADULTS Classic 4 Lacs</v>
      </c>
      <c r="AJ86" s="19">
        <f t="shared" si="3"/>
        <v>83</v>
      </c>
      <c r="AN86" s="182" t="s">
        <v>207</v>
      </c>
      <c r="AO86" s="182" t="s">
        <v>1201</v>
      </c>
      <c r="AP86" s="12" t="s">
        <v>32</v>
      </c>
      <c r="AQ86" s="19"/>
    </row>
    <row r="87" spans="32:43">
      <c r="AF87" s="19" t="s">
        <v>1217</v>
      </c>
      <c r="AG87" s="19" t="s">
        <v>22</v>
      </c>
      <c r="AH87" s="19" t="s">
        <v>21</v>
      </c>
      <c r="AI87" s="19" t="str">
        <f t="shared" si="2"/>
        <v>2ADULTS Supreme 5 Lacs</v>
      </c>
      <c r="AJ87" s="19">
        <f t="shared" si="3"/>
        <v>84</v>
      </c>
      <c r="AN87" s="182" t="s">
        <v>208</v>
      </c>
      <c r="AO87" s="182" t="s">
        <v>1201</v>
      </c>
      <c r="AP87" s="12" t="s">
        <v>32</v>
      </c>
      <c r="AQ87" s="19"/>
    </row>
    <row r="88" spans="32:43">
      <c r="AF88" s="19" t="s">
        <v>1217</v>
      </c>
      <c r="AG88" s="19" t="s">
        <v>22</v>
      </c>
      <c r="AH88" s="19" t="s">
        <v>1277</v>
      </c>
      <c r="AI88" s="19" t="str">
        <f t="shared" si="2"/>
        <v>2ADULTS Supreme 7.5 Lacs</v>
      </c>
      <c r="AJ88" s="19">
        <f t="shared" si="3"/>
        <v>85</v>
      </c>
      <c r="AN88" s="182" t="s">
        <v>209</v>
      </c>
      <c r="AO88" s="182" t="s">
        <v>1201</v>
      </c>
      <c r="AP88" s="12" t="s">
        <v>32</v>
      </c>
      <c r="AQ88" s="19"/>
    </row>
    <row r="89" spans="32:43">
      <c r="AF89" s="19" t="s">
        <v>1217</v>
      </c>
      <c r="AG89" s="19" t="s">
        <v>22</v>
      </c>
      <c r="AH89" s="19" t="s">
        <v>24</v>
      </c>
      <c r="AI89" s="19" t="str">
        <f t="shared" si="2"/>
        <v>2ADULTS Supreme 10 Lacs</v>
      </c>
      <c r="AJ89" s="19">
        <f t="shared" si="3"/>
        <v>86</v>
      </c>
      <c r="AN89" s="182" t="s">
        <v>210</v>
      </c>
      <c r="AO89" s="182" t="s">
        <v>211</v>
      </c>
      <c r="AP89" s="12" t="s">
        <v>32</v>
      </c>
      <c r="AQ89" s="19"/>
    </row>
    <row r="90" spans="32:43">
      <c r="AF90" s="19" t="s">
        <v>1217</v>
      </c>
      <c r="AG90" s="19" t="s">
        <v>22</v>
      </c>
      <c r="AH90" s="19" t="s">
        <v>26</v>
      </c>
      <c r="AI90" s="19" t="str">
        <f t="shared" si="2"/>
        <v>2ADULTS Supreme 15 Lacs</v>
      </c>
      <c r="AJ90" s="19">
        <f t="shared" si="3"/>
        <v>87</v>
      </c>
      <c r="AN90" s="182" t="s">
        <v>212</v>
      </c>
      <c r="AO90" s="182" t="s">
        <v>211</v>
      </c>
      <c r="AP90" s="12" t="s">
        <v>32</v>
      </c>
      <c r="AQ90" s="19"/>
    </row>
    <row r="91" spans="32:43">
      <c r="AF91" s="19" t="s">
        <v>1217</v>
      </c>
      <c r="AG91" s="19" t="s">
        <v>22</v>
      </c>
      <c r="AH91" s="19" t="s">
        <v>28</v>
      </c>
      <c r="AI91" s="19" t="str">
        <f t="shared" si="2"/>
        <v>2ADULTS Supreme 20 Lacs</v>
      </c>
      <c r="AJ91" s="19">
        <f t="shared" si="3"/>
        <v>88</v>
      </c>
      <c r="AN91" s="182" t="s">
        <v>213</v>
      </c>
      <c r="AO91" s="182" t="s">
        <v>211</v>
      </c>
      <c r="AP91" s="12" t="s">
        <v>32</v>
      </c>
      <c r="AQ91" s="19"/>
    </row>
    <row r="92" spans="32:43">
      <c r="AF92" s="19" t="s">
        <v>1217</v>
      </c>
      <c r="AG92" s="19" t="s">
        <v>22</v>
      </c>
      <c r="AH92" s="19" t="s">
        <v>1</v>
      </c>
      <c r="AI92" s="19" t="str">
        <f t="shared" si="2"/>
        <v>2ADULTS Supreme 25 Lacs</v>
      </c>
      <c r="AJ92" s="19">
        <f t="shared" si="3"/>
        <v>89</v>
      </c>
      <c r="AN92" s="182" t="s">
        <v>214</v>
      </c>
      <c r="AO92" s="182" t="s">
        <v>211</v>
      </c>
      <c r="AP92" s="12" t="s">
        <v>32</v>
      </c>
      <c r="AQ92" s="19"/>
    </row>
    <row r="93" spans="32:43">
      <c r="AF93" s="19" t="s">
        <v>1217</v>
      </c>
      <c r="AG93" s="19" t="s">
        <v>22</v>
      </c>
      <c r="AH93" s="19" t="s">
        <v>34</v>
      </c>
      <c r="AI93" s="19" t="str">
        <f t="shared" si="2"/>
        <v>2ADULTS Supreme 50 Lacs</v>
      </c>
      <c r="AJ93" s="19">
        <f t="shared" si="3"/>
        <v>90</v>
      </c>
      <c r="AN93" s="183" t="s">
        <v>215</v>
      </c>
      <c r="AO93" s="183" t="s">
        <v>211</v>
      </c>
      <c r="AP93" s="12" t="s">
        <v>32</v>
      </c>
      <c r="AQ93" s="19"/>
    </row>
    <row r="94" spans="32:43">
      <c r="AF94" s="19" t="s">
        <v>1217</v>
      </c>
      <c r="AG94" s="19" t="s">
        <v>22</v>
      </c>
      <c r="AH94" s="19" t="s">
        <v>35</v>
      </c>
      <c r="AI94" s="19" t="str">
        <f t="shared" si="2"/>
        <v>2ADULTS Supreme 100 Lacs</v>
      </c>
      <c r="AJ94" s="19">
        <f t="shared" si="3"/>
        <v>91</v>
      </c>
      <c r="AN94" s="182" t="s">
        <v>216</v>
      </c>
      <c r="AO94" s="182" t="s">
        <v>211</v>
      </c>
      <c r="AP94" s="12" t="s">
        <v>32</v>
      </c>
      <c r="AQ94" s="19"/>
    </row>
    <row r="95" spans="32:43">
      <c r="AF95" s="19" t="s">
        <v>1217</v>
      </c>
      <c r="AG95" s="19" t="s">
        <v>3</v>
      </c>
      <c r="AH95" s="19" t="s">
        <v>1</v>
      </c>
      <c r="AI95" s="19" t="str">
        <f t="shared" si="2"/>
        <v>2ADULTS Elite 25 Lacs</v>
      </c>
      <c r="AJ95" s="19">
        <f t="shared" si="3"/>
        <v>92</v>
      </c>
      <c r="AN95" s="182" t="s">
        <v>217</v>
      </c>
      <c r="AO95" s="182" t="s">
        <v>211</v>
      </c>
      <c r="AP95" s="12" t="s">
        <v>32</v>
      </c>
      <c r="AQ95" s="19"/>
    </row>
    <row r="96" spans="32:43">
      <c r="AF96" s="19" t="s">
        <v>1217</v>
      </c>
      <c r="AG96" s="19" t="s">
        <v>3</v>
      </c>
      <c r="AH96" s="19" t="s">
        <v>31</v>
      </c>
      <c r="AI96" s="19" t="str">
        <f t="shared" si="2"/>
        <v>2ADULTS Elite 30 Lacs</v>
      </c>
      <c r="AJ96" s="19">
        <f t="shared" si="3"/>
        <v>93</v>
      </c>
      <c r="AN96" s="182" t="s">
        <v>218</v>
      </c>
      <c r="AO96" s="182" t="s">
        <v>211</v>
      </c>
      <c r="AP96" s="12" t="s">
        <v>32</v>
      </c>
      <c r="AQ96" s="19"/>
    </row>
    <row r="97" spans="32:43">
      <c r="AF97" s="19" t="s">
        <v>1217</v>
      </c>
      <c r="AG97" s="19" t="s">
        <v>3</v>
      </c>
      <c r="AH97" s="19" t="s">
        <v>34</v>
      </c>
      <c r="AI97" s="19" t="str">
        <f t="shared" si="2"/>
        <v>2ADULTS Elite 50 Lacs</v>
      </c>
      <c r="AJ97" s="19">
        <f t="shared" si="3"/>
        <v>94</v>
      </c>
      <c r="AN97" s="182" t="s">
        <v>219</v>
      </c>
      <c r="AO97" s="182" t="s">
        <v>211</v>
      </c>
      <c r="AP97" s="12" t="s">
        <v>32</v>
      </c>
      <c r="AQ97" s="19"/>
    </row>
    <row r="98" spans="32:43">
      <c r="AF98" s="19" t="s">
        <v>1217</v>
      </c>
      <c r="AG98" s="19" t="s">
        <v>3</v>
      </c>
      <c r="AH98" s="19" t="s">
        <v>35</v>
      </c>
      <c r="AI98" s="19" t="str">
        <f t="shared" si="2"/>
        <v>2ADULTS Elite 100 Lacs</v>
      </c>
      <c r="AJ98" s="19">
        <f t="shared" si="3"/>
        <v>95</v>
      </c>
      <c r="AN98" s="182" t="s">
        <v>220</v>
      </c>
      <c r="AO98" s="182" t="s">
        <v>211</v>
      </c>
      <c r="AP98" s="12" t="s">
        <v>32</v>
      </c>
      <c r="AQ98" s="19"/>
    </row>
    <row r="99" spans="32:43">
      <c r="AF99" s="19" t="s">
        <v>1217</v>
      </c>
      <c r="AG99" s="19" t="s">
        <v>3</v>
      </c>
      <c r="AH99" s="19" t="s">
        <v>36</v>
      </c>
      <c r="AI99" s="19" t="str">
        <f t="shared" si="2"/>
        <v>2ADULTS Elite 150 Lacs</v>
      </c>
      <c r="AJ99" s="19">
        <f t="shared" si="3"/>
        <v>96</v>
      </c>
      <c r="AN99" s="182" t="s">
        <v>221</v>
      </c>
      <c r="AO99" s="182" t="s">
        <v>211</v>
      </c>
      <c r="AP99" s="12" t="s">
        <v>32</v>
      </c>
      <c r="AQ99" s="19"/>
    </row>
    <row r="100" spans="32:43">
      <c r="AF100" s="19" t="s">
        <v>1218</v>
      </c>
      <c r="AG100" s="19" t="s">
        <v>97</v>
      </c>
      <c r="AH100" s="19" t="s">
        <v>90</v>
      </c>
      <c r="AI100" s="19" t="str">
        <f t="shared" si="2"/>
        <v>2ADULTS 1CHILD Classic 2 Lacs</v>
      </c>
      <c r="AJ100" s="19">
        <f t="shared" si="3"/>
        <v>97</v>
      </c>
      <c r="AN100" s="182" t="s">
        <v>222</v>
      </c>
      <c r="AO100" s="182" t="s">
        <v>211</v>
      </c>
      <c r="AP100" s="12" t="s">
        <v>32</v>
      </c>
      <c r="AQ100" s="19"/>
    </row>
    <row r="101" spans="32:43">
      <c r="AF101" s="19" t="s">
        <v>1218</v>
      </c>
      <c r="AG101" s="19" t="s">
        <v>97</v>
      </c>
      <c r="AH101" s="19" t="s">
        <v>91</v>
      </c>
      <c r="AI101" s="19" t="str">
        <f t="shared" si="2"/>
        <v>2ADULTS 1CHILD Classic 3 Lacs</v>
      </c>
      <c r="AJ101" s="19">
        <f t="shared" si="3"/>
        <v>98</v>
      </c>
      <c r="AN101" s="182" t="s">
        <v>223</v>
      </c>
      <c r="AO101" s="182" t="s">
        <v>211</v>
      </c>
      <c r="AP101" s="12" t="s">
        <v>32</v>
      </c>
      <c r="AQ101" s="19"/>
    </row>
    <row r="102" spans="32:43">
      <c r="AF102" s="19" t="s">
        <v>1218</v>
      </c>
      <c r="AG102" s="19" t="s">
        <v>97</v>
      </c>
      <c r="AH102" s="19" t="s">
        <v>92</v>
      </c>
      <c r="AI102" s="19" t="str">
        <f t="shared" si="2"/>
        <v>2ADULTS 1CHILD Classic 4 Lacs</v>
      </c>
      <c r="AJ102" s="19">
        <f t="shared" si="3"/>
        <v>99</v>
      </c>
      <c r="AN102" s="182" t="s">
        <v>224</v>
      </c>
      <c r="AO102" s="182" t="s">
        <v>211</v>
      </c>
      <c r="AP102" s="12" t="s">
        <v>32</v>
      </c>
      <c r="AQ102" s="19"/>
    </row>
    <row r="103" spans="32:43">
      <c r="AF103" s="19" t="s">
        <v>1218</v>
      </c>
      <c r="AG103" s="19" t="s">
        <v>22</v>
      </c>
      <c r="AH103" s="19" t="s">
        <v>21</v>
      </c>
      <c r="AI103" s="19" t="str">
        <f t="shared" si="2"/>
        <v>2ADULTS 1CHILD Supreme 5 Lacs</v>
      </c>
      <c r="AJ103" s="19">
        <f t="shared" si="3"/>
        <v>100</v>
      </c>
      <c r="AN103" s="182" t="s">
        <v>225</v>
      </c>
      <c r="AO103" s="182" t="s">
        <v>211</v>
      </c>
      <c r="AP103" s="12" t="s">
        <v>32</v>
      </c>
      <c r="AQ103" s="19"/>
    </row>
    <row r="104" spans="32:43">
      <c r="AF104" s="19" t="s">
        <v>1218</v>
      </c>
      <c r="AG104" s="19" t="s">
        <v>22</v>
      </c>
      <c r="AH104" s="19" t="s">
        <v>1277</v>
      </c>
      <c r="AI104" s="19" t="str">
        <f t="shared" si="2"/>
        <v>2ADULTS 1CHILD Supreme 7.5 Lacs</v>
      </c>
      <c r="AJ104" s="19">
        <f t="shared" si="3"/>
        <v>101</v>
      </c>
      <c r="AN104" s="182" t="s">
        <v>226</v>
      </c>
      <c r="AO104" s="182" t="s">
        <v>211</v>
      </c>
      <c r="AP104" s="12" t="s">
        <v>32</v>
      </c>
      <c r="AQ104" s="19"/>
    </row>
    <row r="105" spans="32:43">
      <c r="AF105" s="19" t="s">
        <v>1218</v>
      </c>
      <c r="AG105" s="19" t="s">
        <v>22</v>
      </c>
      <c r="AH105" s="19" t="s">
        <v>24</v>
      </c>
      <c r="AI105" s="19" t="str">
        <f t="shared" si="2"/>
        <v>2ADULTS 1CHILD Supreme 10 Lacs</v>
      </c>
      <c r="AJ105" s="19">
        <f t="shared" si="3"/>
        <v>102</v>
      </c>
      <c r="AN105" s="182" t="s">
        <v>227</v>
      </c>
      <c r="AO105" s="182" t="s">
        <v>211</v>
      </c>
      <c r="AP105" s="12" t="s">
        <v>32</v>
      </c>
      <c r="AQ105" s="19"/>
    </row>
    <row r="106" spans="32:43">
      <c r="AF106" s="19" t="s">
        <v>1218</v>
      </c>
      <c r="AG106" s="19" t="s">
        <v>22</v>
      </c>
      <c r="AH106" s="19" t="s">
        <v>26</v>
      </c>
      <c r="AI106" s="19" t="str">
        <f t="shared" si="2"/>
        <v>2ADULTS 1CHILD Supreme 15 Lacs</v>
      </c>
      <c r="AJ106" s="19">
        <f t="shared" si="3"/>
        <v>103</v>
      </c>
      <c r="AN106" s="182" t="s">
        <v>228</v>
      </c>
      <c r="AO106" s="182" t="s">
        <v>211</v>
      </c>
      <c r="AP106" s="12" t="s">
        <v>32</v>
      </c>
      <c r="AQ106" s="19"/>
    </row>
    <row r="107" spans="32:43">
      <c r="AF107" s="19" t="s">
        <v>1218</v>
      </c>
      <c r="AG107" s="19" t="s">
        <v>22</v>
      </c>
      <c r="AH107" s="19" t="s">
        <v>28</v>
      </c>
      <c r="AI107" s="19" t="str">
        <f t="shared" si="2"/>
        <v>2ADULTS 1CHILD Supreme 20 Lacs</v>
      </c>
      <c r="AJ107" s="19">
        <f t="shared" si="3"/>
        <v>104</v>
      </c>
      <c r="AN107" s="182" t="s">
        <v>1212</v>
      </c>
      <c r="AO107" s="12" t="s">
        <v>211</v>
      </c>
      <c r="AP107" s="12" t="s">
        <v>32</v>
      </c>
      <c r="AQ107" s="19"/>
    </row>
    <row r="108" spans="32:43">
      <c r="AF108" s="19" t="s">
        <v>1218</v>
      </c>
      <c r="AG108" s="19" t="s">
        <v>22</v>
      </c>
      <c r="AH108" s="19" t="s">
        <v>1</v>
      </c>
      <c r="AI108" s="19" t="str">
        <f t="shared" si="2"/>
        <v>2ADULTS 1CHILD Supreme 25 Lacs</v>
      </c>
      <c r="AJ108" s="19">
        <f t="shared" si="3"/>
        <v>105</v>
      </c>
      <c r="AN108" s="182" t="s">
        <v>229</v>
      </c>
      <c r="AO108" s="182" t="s">
        <v>211</v>
      </c>
      <c r="AP108" s="12" t="s">
        <v>32</v>
      </c>
      <c r="AQ108" s="19"/>
    </row>
    <row r="109" spans="32:43">
      <c r="AF109" s="19" t="s">
        <v>1218</v>
      </c>
      <c r="AG109" s="19" t="s">
        <v>22</v>
      </c>
      <c r="AH109" s="19" t="s">
        <v>34</v>
      </c>
      <c r="AI109" s="19" t="str">
        <f t="shared" si="2"/>
        <v>2ADULTS 1CHILD Supreme 50 Lacs</v>
      </c>
      <c r="AJ109" s="19">
        <f t="shared" si="3"/>
        <v>106</v>
      </c>
      <c r="AN109" s="182" t="s">
        <v>230</v>
      </c>
      <c r="AO109" s="182" t="s">
        <v>211</v>
      </c>
      <c r="AP109" s="12" t="s">
        <v>32</v>
      </c>
      <c r="AQ109" s="19"/>
    </row>
    <row r="110" spans="32:43">
      <c r="AF110" s="19" t="s">
        <v>1218</v>
      </c>
      <c r="AG110" s="19" t="s">
        <v>22</v>
      </c>
      <c r="AH110" s="19" t="s">
        <v>35</v>
      </c>
      <c r="AI110" s="19" t="str">
        <f t="shared" si="2"/>
        <v>2ADULTS 1CHILD Supreme 100 Lacs</v>
      </c>
      <c r="AJ110" s="19">
        <f t="shared" si="3"/>
        <v>107</v>
      </c>
      <c r="AN110" s="182" t="s">
        <v>231</v>
      </c>
      <c r="AO110" s="182" t="s">
        <v>211</v>
      </c>
      <c r="AP110" s="12" t="s">
        <v>32</v>
      </c>
      <c r="AQ110" s="19"/>
    </row>
    <row r="111" spans="32:43">
      <c r="AF111" s="19" t="s">
        <v>1218</v>
      </c>
      <c r="AG111" s="19" t="s">
        <v>3</v>
      </c>
      <c r="AH111" s="19" t="s">
        <v>1</v>
      </c>
      <c r="AI111" s="19" t="str">
        <f t="shared" si="2"/>
        <v>2ADULTS 1CHILD Elite 25 Lacs</v>
      </c>
      <c r="AJ111" s="19">
        <f t="shared" si="3"/>
        <v>108</v>
      </c>
      <c r="AN111" s="182" t="s">
        <v>232</v>
      </c>
      <c r="AO111" s="182" t="s">
        <v>211</v>
      </c>
      <c r="AP111" s="12" t="s">
        <v>32</v>
      </c>
      <c r="AQ111" s="19"/>
    </row>
    <row r="112" spans="32:43">
      <c r="AF112" s="19" t="s">
        <v>1218</v>
      </c>
      <c r="AG112" s="19" t="s">
        <v>3</v>
      </c>
      <c r="AH112" s="19" t="s">
        <v>31</v>
      </c>
      <c r="AI112" s="19" t="str">
        <f t="shared" si="2"/>
        <v>2ADULTS 1CHILD Elite 30 Lacs</v>
      </c>
      <c r="AJ112" s="19">
        <f t="shared" si="3"/>
        <v>109</v>
      </c>
      <c r="AN112" s="182" t="s">
        <v>233</v>
      </c>
      <c r="AO112" s="182" t="s">
        <v>211</v>
      </c>
      <c r="AP112" s="12" t="s">
        <v>32</v>
      </c>
      <c r="AQ112" s="19"/>
    </row>
    <row r="113" spans="32:43">
      <c r="AF113" s="19" t="s">
        <v>1218</v>
      </c>
      <c r="AG113" s="19" t="s">
        <v>3</v>
      </c>
      <c r="AH113" s="19" t="s">
        <v>34</v>
      </c>
      <c r="AI113" s="19" t="str">
        <f t="shared" si="2"/>
        <v>2ADULTS 1CHILD Elite 50 Lacs</v>
      </c>
      <c r="AJ113" s="19">
        <f t="shared" si="3"/>
        <v>110</v>
      </c>
      <c r="AN113" s="182" t="s">
        <v>234</v>
      </c>
      <c r="AO113" s="182" t="s">
        <v>211</v>
      </c>
      <c r="AP113" s="12" t="s">
        <v>32</v>
      </c>
      <c r="AQ113" s="19"/>
    </row>
    <row r="114" spans="32:43">
      <c r="AF114" s="19" t="s">
        <v>1218</v>
      </c>
      <c r="AG114" s="19" t="s">
        <v>3</v>
      </c>
      <c r="AH114" s="19" t="s">
        <v>35</v>
      </c>
      <c r="AI114" s="19" t="str">
        <f t="shared" si="2"/>
        <v>2ADULTS 1CHILD Elite 100 Lacs</v>
      </c>
      <c r="AJ114" s="19">
        <f t="shared" si="3"/>
        <v>111</v>
      </c>
      <c r="AN114" s="182" t="s">
        <v>235</v>
      </c>
      <c r="AO114" s="182" t="s">
        <v>236</v>
      </c>
      <c r="AP114" s="12" t="s">
        <v>32</v>
      </c>
      <c r="AQ114" s="19"/>
    </row>
    <row r="115" spans="32:43">
      <c r="AF115" s="19" t="s">
        <v>1218</v>
      </c>
      <c r="AG115" s="19" t="s">
        <v>3</v>
      </c>
      <c r="AH115" s="19" t="s">
        <v>36</v>
      </c>
      <c r="AI115" s="19" t="str">
        <f t="shared" si="2"/>
        <v>2ADULTS 1CHILD Elite 150 Lacs</v>
      </c>
      <c r="AJ115" s="19">
        <f t="shared" si="3"/>
        <v>112</v>
      </c>
      <c r="AN115" s="183" t="s">
        <v>237</v>
      </c>
      <c r="AO115" s="182" t="s">
        <v>236</v>
      </c>
      <c r="AP115" s="12" t="s">
        <v>32</v>
      </c>
      <c r="AQ115" s="19"/>
    </row>
    <row r="116" spans="32:43">
      <c r="AF116" s="19" t="s">
        <v>1219</v>
      </c>
      <c r="AG116" s="19" t="s">
        <v>97</v>
      </c>
      <c r="AH116" s="19" t="s">
        <v>90</v>
      </c>
      <c r="AI116" s="19" t="str">
        <f t="shared" si="2"/>
        <v>2ADULTS 2CHILDREN Classic 2 Lacs</v>
      </c>
      <c r="AJ116" s="19">
        <f t="shared" si="3"/>
        <v>113</v>
      </c>
      <c r="AN116" s="182" t="s">
        <v>238</v>
      </c>
      <c r="AO116" s="182" t="s">
        <v>236</v>
      </c>
      <c r="AP116" s="12" t="s">
        <v>32</v>
      </c>
      <c r="AQ116" s="19"/>
    </row>
    <row r="117" spans="32:43">
      <c r="AF117" s="19" t="s">
        <v>1219</v>
      </c>
      <c r="AG117" s="19" t="s">
        <v>97</v>
      </c>
      <c r="AH117" s="19" t="s">
        <v>91</v>
      </c>
      <c r="AI117" s="19" t="str">
        <f t="shared" si="2"/>
        <v>2ADULTS 2CHILDREN Classic 3 Lacs</v>
      </c>
      <c r="AJ117" s="19">
        <f t="shared" si="3"/>
        <v>114</v>
      </c>
      <c r="AN117" s="182" t="s">
        <v>239</v>
      </c>
      <c r="AO117" s="182" t="s">
        <v>236</v>
      </c>
      <c r="AP117" s="12" t="s">
        <v>32</v>
      </c>
      <c r="AQ117" s="19"/>
    </row>
    <row r="118" spans="32:43">
      <c r="AF118" s="19" t="s">
        <v>1219</v>
      </c>
      <c r="AG118" s="19" t="s">
        <v>97</v>
      </c>
      <c r="AH118" s="19" t="s">
        <v>92</v>
      </c>
      <c r="AI118" s="19" t="str">
        <f t="shared" si="2"/>
        <v>2ADULTS 2CHILDREN Classic 4 Lacs</v>
      </c>
      <c r="AJ118" s="19">
        <f t="shared" si="3"/>
        <v>115</v>
      </c>
      <c r="AN118" s="182" t="s">
        <v>240</v>
      </c>
      <c r="AO118" s="182" t="s">
        <v>236</v>
      </c>
      <c r="AP118" s="12" t="s">
        <v>32</v>
      </c>
      <c r="AQ118" s="19"/>
    </row>
    <row r="119" spans="32:43">
      <c r="AF119" s="19" t="s">
        <v>1219</v>
      </c>
      <c r="AG119" s="19" t="s">
        <v>22</v>
      </c>
      <c r="AH119" s="19" t="s">
        <v>21</v>
      </c>
      <c r="AI119" s="19" t="str">
        <f t="shared" si="2"/>
        <v>2ADULTS 2CHILDREN Supreme 5 Lacs</v>
      </c>
      <c r="AJ119" s="19">
        <f t="shared" si="3"/>
        <v>116</v>
      </c>
      <c r="AN119" s="182" t="s">
        <v>241</v>
      </c>
      <c r="AO119" s="182" t="s">
        <v>236</v>
      </c>
      <c r="AP119" s="12" t="s">
        <v>32</v>
      </c>
      <c r="AQ119" s="19"/>
    </row>
    <row r="120" spans="32:43">
      <c r="AF120" s="19" t="s">
        <v>1219</v>
      </c>
      <c r="AG120" s="19" t="s">
        <v>22</v>
      </c>
      <c r="AH120" s="19" t="s">
        <v>1277</v>
      </c>
      <c r="AI120" s="19" t="str">
        <f t="shared" si="2"/>
        <v>2ADULTS 2CHILDREN Supreme 7.5 Lacs</v>
      </c>
      <c r="AJ120" s="19">
        <f t="shared" si="3"/>
        <v>117</v>
      </c>
      <c r="AN120" s="182" t="s">
        <v>1227</v>
      </c>
      <c r="AO120" s="182" t="s">
        <v>236</v>
      </c>
      <c r="AP120" s="12" t="s">
        <v>32</v>
      </c>
      <c r="AQ120" s="19"/>
    </row>
    <row r="121" spans="32:43">
      <c r="AF121" s="19" t="s">
        <v>1219</v>
      </c>
      <c r="AG121" s="19" t="s">
        <v>22</v>
      </c>
      <c r="AH121" s="19" t="s">
        <v>24</v>
      </c>
      <c r="AI121" s="19" t="str">
        <f t="shared" si="2"/>
        <v>2ADULTS 2CHILDREN Supreme 10 Lacs</v>
      </c>
      <c r="AJ121" s="19">
        <f t="shared" si="3"/>
        <v>118</v>
      </c>
      <c r="AN121" s="182" t="s">
        <v>242</v>
      </c>
      <c r="AO121" s="182" t="s">
        <v>236</v>
      </c>
      <c r="AP121" s="12" t="s">
        <v>32</v>
      </c>
      <c r="AQ121" s="19"/>
    </row>
    <row r="122" spans="32:43">
      <c r="AF122" s="19" t="s">
        <v>1219</v>
      </c>
      <c r="AG122" s="19" t="s">
        <v>22</v>
      </c>
      <c r="AH122" s="19" t="s">
        <v>26</v>
      </c>
      <c r="AI122" s="19" t="str">
        <f t="shared" si="2"/>
        <v>2ADULTS 2CHILDREN Supreme 15 Lacs</v>
      </c>
      <c r="AJ122" s="19">
        <f t="shared" si="3"/>
        <v>119</v>
      </c>
      <c r="AN122" s="182" t="s">
        <v>243</v>
      </c>
      <c r="AO122" s="182" t="s">
        <v>236</v>
      </c>
      <c r="AP122" s="12" t="s">
        <v>32</v>
      </c>
      <c r="AQ122" s="19"/>
    </row>
    <row r="123" spans="32:43">
      <c r="AF123" s="19" t="s">
        <v>1219</v>
      </c>
      <c r="AG123" s="19" t="s">
        <v>22</v>
      </c>
      <c r="AH123" s="19" t="s">
        <v>28</v>
      </c>
      <c r="AI123" s="19" t="str">
        <f t="shared" si="2"/>
        <v>2ADULTS 2CHILDREN Supreme 20 Lacs</v>
      </c>
      <c r="AJ123" s="19">
        <f t="shared" si="3"/>
        <v>120</v>
      </c>
      <c r="AN123" s="182" t="s">
        <v>244</v>
      </c>
      <c r="AO123" s="182" t="s">
        <v>236</v>
      </c>
      <c r="AP123" s="12" t="s">
        <v>32</v>
      </c>
      <c r="AQ123" s="19"/>
    </row>
    <row r="124" spans="32:43">
      <c r="AF124" s="19" t="s">
        <v>1219</v>
      </c>
      <c r="AG124" s="19" t="s">
        <v>22</v>
      </c>
      <c r="AH124" s="19" t="s">
        <v>1</v>
      </c>
      <c r="AI124" s="19" t="str">
        <f t="shared" si="2"/>
        <v>2ADULTS 2CHILDREN Supreme 25 Lacs</v>
      </c>
      <c r="AJ124" s="19">
        <f t="shared" si="3"/>
        <v>121</v>
      </c>
      <c r="AN124" s="182" t="s">
        <v>245</v>
      </c>
      <c r="AO124" s="182" t="s">
        <v>236</v>
      </c>
      <c r="AP124" s="12" t="s">
        <v>32</v>
      </c>
      <c r="AQ124" s="19"/>
    </row>
    <row r="125" spans="32:43">
      <c r="AF125" s="19" t="s">
        <v>1219</v>
      </c>
      <c r="AG125" s="19" t="s">
        <v>22</v>
      </c>
      <c r="AH125" s="19" t="s">
        <v>34</v>
      </c>
      <c r="AI125" s="19" t="str">
        <f t="shared" si="2"/>
        <v>2ADULTS 2CHILDREN Supreme 50 Lacs</v>
      </c>
      <c r="AJ125" s="19">
        <f t="shared" si="3"/>
        <v>122</v>
      </c>
      <c r="AN125" s="182" t="s">
        <v>246</v>
      </c>
      <c r="AO125" s="182" t="s">
        <v>236</v>
      </c>
      <c r="AP125" s="12" t="s">
        <v>32</v>
      </c>
      <c r="AQ125" s="19"/>
    </row>
    <row r="126" spans="32:43">
      <c r="AF126" s="19" t="s">
        <v>1219</v>
      </c>
      <c r="AG126" s="19" t="s">
        <v>22</v>
      </c>
      <c r="AH126" s="19" t="s">
        <v>35</v>
      </c>
      <c r="AI126" s="19" t="str">
        <f t="shared" si="2"/>
        <v>2ADULTS 2CHILDREN Supreme 100 Lacs</v>
      </c>
      <c r="AJ126" s="19">
        <f t="shared" si="3"/>
        <v>123</v>
      </c>
      <c r="AN126" s="182" t="s">
        <v>247</v>
      </c>
      <c r="AO126" s="182" t="s">
        <v>236</v>
      </c>
      <c r="AP126" s="12" t="s">
        <v>32</v>
      </c>
      <c r="AQ126" s="19"/>
    </row>
    <row r="127" spans="32:43">
      <c r="AF127" s="19" t="s">
        <v>1219</v>
      </c>
      <c r="AG127" s="19" t="s">
        <v>3</v>
      </c>
      <c r="AH127" s="19" t="s">
        <v>1</v>
      </c>
      <c r="AI127" s="19" t="str">
        <f t="shared" si="2"/>
        <v>2ADULTS 2CHILDREN Elite 25 Lacs</v>
      </c>
      <c r="AJ127" s="19">
        <f t="shared" si="3"/>
        <v>124</v>
      </c>
      <c r="AN127" s="182" t="s">
        <v>248</v>
      </c>
      <c r="AO127" s="182" t="s">
        <v>236</v>
      </c>
      <c r="AP127" s="12" t="s">
        <v>32</v>
      </c>
      <c r="AQ127" s="19"/>
    </row>
    <row r="128" spans="32:43">
      <c r="AF128" s="19" t="s">
        <v>1219</v>
      </c>
      <c r="AG128" s="19" t="s">
        <v>3</v>
      </c>
      <c r="AH128" s="19" t="s">
        <v>31</v>
      </c>
      <c r="AI128" s="19" t="str">
        <f t="shared" si="2"/>
        <v>2ADULTS 2CHILDREN Elite 30 Lacs</v>
      </c>
      <c r="AJ128" s="19">
        <f t="shared" si="3"/>
        <v>125</v>
      </c>
      <c r="AN128" s="182" t="s">
        <v>249</v>
      </c>
      <c r="AO128" s="182" t="s">
        <v>236</v>
      </c>
      <c r="AP128" s="12" t="s">
        <v>32</v>
      </c>
      <c r="AQ128" s="19"/>
    </row>
    <row r="129" spans="32:43">
      <c r="AF129" s="19" t="s">
        <v>1219</v>
      </c>
      <c r="AG129" s="19" t="s">
        <v>3</v>
      </c>
      <c r="AH129" s="19" t="s">
        <v>34</v>
      </c>
      <c r="AI129" s="19" t="str">
        <f t="shared" si="2"/>
        <v>2ADULTS 2CHILDREN Elite 50 Lacs</v>
      </c>
      <c r="AJ129" s="19">
        <f t="shared" si="3"/>
        <v>126</v>
      </c>
      <c r="AN129" s="182" t="s">
        <v>250</v>
      </c>
      <c r="AO129" s="182" t="s">
        <v>236</v>
      </c>
      <c r="AP129" s="12" t="s">
        <v>32</v>
      </c>
      <c r="AQ129" s="19"/>
    </row>
    <row r="130" spans="32:43">
      <c r="AF130" s="19" t="s">
        <v>1219</v>
      </c>
      <c r="AG130" s="19" t="s">
        <v>3</v>
      </c>
      <c r="AH130" s="19" t="s">
        <v>35</v>
      </c>
      <c r="AI130" s="19" t="str">
        <f t="shared" si="2"/>
        <v>2ADULTS 2CHILDREN Elite 100 Lacs</v>
      </c>
      <c r="AJ130" s="19">
        <f t="shared" si="3"/>
        <v>127</v>
      </c>
      <c r="AN130" s="182" t="s">
        <v>251</v>
      </c>
      <c r="AO130" s="182" t="s">
        <v>236</v>
      </c>
      <c r="AP130" s="12" t="s">
        <v>32</v>
      </c>
      <c r="AQ130" s="19"/>
    </row>
    <row r="131" spans="32:43">
      <c r="AF131" s="19" t="s">
        <v>1219</v>
      </c>
      <c r="AG131" s="19" t="s">
        <v>3</v>
      </c>
      <c r="AH131" s="19" t="s">
        <v>36</v>
      </c>
      <c r="AI131" s="19" t="str">
        <f t="shared" si="2"/>
        <v>2ADULTS 2CHILDREN Elite 150 Lacs</v>
      </c>
      <c r="AJ131" s="19">
        <f t="shared" si="3"/>
        <v>128</v>
      </c>
      <c r="AN131" s="182" t="s">
        <v>252</v>
      </c>
      <c r="AO131" s="182" t="s">
        <v>236</v>
      </c>
      <c r="AP131" s="12" t="s">
        <v>32</v>
      </c>
      <c r="AQ131" s="19"/>
    </row>
    <row r="132" spans="32:43">
      <c r="AF132" s="19" t="s">
        <v>1220</v>
      </c>
      <c r="AG132" s="19" t="s">
        <v>97</v>
      </c>
      <c r="AH132" s="19" t="s">
        <v>90</v>
      </c>
      <c r="AI132" s="19" t="str">
        <f t="shared" si="2"/>
        <v>2ADULTS 3CHILDREN Classic 2 Lacs</v>
      </c>
      <c r="AJ132" s="19">
        <f t="shared" si="3"/>
        <v>129</v>
      </c>
      <c r="AN132" s="182" t="s">
        <v>253</v>
      </c>
      <c r="AO132" s="182" t="s">
        <v>236</v>
      </c>
      <c r="AP132" s="12" t="s">
        <v>32</v>
      </c>
      <c r="AQ132" s="19"/>
    </row>
    <row r="133" spans="32:43">
      <c r="AF133" s="19" t="s">
        <v>1220</v>
      </c>
      <c r="AG133" s="19" t="s">
        <v>97</v>
      </c>
      <c r="AH133" s="19" t="s">
        <v>91</v>
      </c>
      <c r="AI133" s="19" t="str">
        <f t="shared" ref="AI133:AI163" si="4">AF133&amp;" "&amp;AG133&amp;" "&amp;AH133</f>
        <v>2ADULTS 3CHILDREN Classic 3 Lacs</v>
      </c>
      <c r="AJ133" s="19">
        <f t="shared" si="3"/>
        <v>130</v>
      </c>
      <c r="AN133" s="182" t="s">
        <v>254</v>
      </c>
      <c r="AO133" s="182" t="s">
        <v>236</v>
      </c>
      <c r="AP133" s="12" t="s">
        <v>32</v>
      </c>
      <c r="AQ133" s="19"/>
    </row>
    <row r="134" spans="32:43">
      <c r="AF134" t="s">
        <v>1220</v>
      </c>
      <c r="AG134" t="s">
        <v>97</v>
      </c>
      <c r="AH134" t="s">
        <v>92</v>
      </c>
      <c r="AI134" s="19" t="str">
        <f t="shared" si="4"/>
        <v>2ADULTS 3CHILDREN Classic 4 Lacs</v>
      </c>
      <c r="AJ134" s="19">
        <f t="shared" ref="AJ134:AJ163" si="5">AJ133+1</f>
        <v>131</v>
      </c>
      <c r="AN134" s="182" t="s">
        <v>255</v>
      </c>
      <c r="AO134" s="182" t="s">
        <v>236</v>
      </c>
      <c r="AP134" s="12" t="s">
        <v>32</v>
      </c>
      <c r="AQ134" s="19"/>
    </row>
    <row r="135" spans="32:43">
      <c r="AF135" t="s">
        <v>1220</v>
      </c>
      <c r="AG135" t="s">
        <v>22</v>
      </c>
      <c r="AH135" t="s">
        <v>21</v>
      </c>
      <c r="AI135" s="19" t="str">
        <f t="shared" si="4"/>
        <v>2ADULTS 3CHILDREN Supreme 5 Lacs</v>
      </c>
      <c r="AJ135" s="19">
        <f t="shared" si="5"/>
        <v>132</v>
      </c>
      <c r="AN135" s="182" t="s">
        <v>1212</v>
      </c>
      <c r="AO135" s="182" t="s">
        <v>236</v>
      </c>
      <c r="AP135" s="12" t="s">
        <v>32</v>
      </c>
      <c r="AQ135" s="19"/>
    </row>
    <row r="136" spans="32:43">
      <c r="AF136" t="s">
        <v>1220</v>
      </c>
      <c r="AG136" t="s">
        <v>22</v>
      </c>
      <c r="AH136" t="s">
        <v>1277</v>
      </c>
      <c r="AI136" s="19" t="str">
        <f t="shared" si="4"/>
        <v>2ADULTS 3CHILDREN Supreme 7.5 Lacs</v>
      </c>
      <c r="AJ136" s="19">
        <f t="shared" si="5"/>
        <v>133</v>
      </c>
      <c r="AN136" s="182" t="s">
        <v>256</v>
      </c>
      <c r="AO136" s="182" t="s">
        <v>236</v>
      </c>
      <c r="AP136" s="12" t="s">
        <v>32</v>
      </c>
      <c r="AQ136" s="19"/>
    </row>
    <row r="137" spans="32:43">
      <c r="AF137" t="s">
        <v>1220</v>
      </c>
      <c r="AG137" t="s">
        <v>22</v>
      </c>
      <c r="AH137" t="s">
        <v>24</v>
      </c>
      <c r="AI137" s="19" t="str">
        <f t="shared" si="4"/>
        <v>2ADULTS 3CHILDREN Supreme 10 Lacs</v>
      </c>
      <c r="AJ137" s="19">
        <f t="shared" si="5"/>
        <v>134</v>
      </c>
      <c r="AN137" s="182" t="s">
        <v>257</v>
      </c>
      <c r="AO137" s="182" t="s">
        <v>236</v>
      </c>
      <c r="AP137" s="12" t="s">
        <v>32</v>
      </c>
      <c r="AQ137" s="19"/>
    </row>
    <row r="138" spans="32:43">
      <c r="AF138" t="s">
        <v>1220</v>
      </c>
      <c r="AG138" t="s">
        <v>22</v>
      </c>
      <c r="AH138" t="s">
        <v>26</v>
      </c>
      <c r="AI138" s="19" t="str">
        <f t="shared" si="4"/>
        <v>2ADULTS 3CHILDREN Supreme 15 Lacs</v>
      </c>
      <c r="AJ138" s="19">
        <f t="shared" si="5"/>
        <v>135</v>
      </c>
      <c r="AN138" s="182" t="s">
        <v>1228</v>
      </c>
      <c r="AO138" s="182" t="s">
        <v>236</v>
      </c>
      <c r="AP138" s="12" t="s">
        <v>32</v>
      </c>
      <c r="AQ138" s="19"/>
    </row>
    <row r="139" spans="32:43">
      <c r="AF139" t="s">
        <v>1220</v>
      </c>
      <c r="AG139" t="s">
        <v>22</v>
      </c>
      <c r="AH139" t="s">
        <v>28</v>
      </c>
      <c r="AI139" s="19" t="str">
        <f t="shared" si="4"/>
        <v>2ADULTS 3CHILDREN Supreme 20 Lacs</v>
      </c>
      <c r="AJ139" s="19">
        <f t="shared" si="5"/>
        <v>136</v>
      </c>
      <c r="AN139" s="182" t="s">
        <v>258</v>
      </c>
      <c r="AO139" s="182" t="s">
        <v>236</v>
      </c>
      <c r="AP139" s="12" t="s">
        <v>32</v>
      </c>
      <c r="AQ139" s="19"/>
    </row>
    <row r="140" spans="32:43">
      <c r="AF140" t="s">
        <v>1220</v>
      </c>
      <c r="AG140" t="s">
        <v>22</v>
      </c>
      <c r="AH140" t="s">
        <v>1</v>
      </c>
      <c r="AI140" s="19" t="str">
        <f t="shared" si="4"/>
        <v>2ADULTS 3CHILDREN Supreme 25 Lacs</v>
      </c>
      <c r="AJ140" s="19">
        <f t="shared" si="5"/>
        <v>137</v>
      </c>
      <c r="AN140" s="182" t="s">
        <v>259</v>
      </c>
      <c r="AO140" s="182" t="s">
        <v>236</v>
      </c>
      <c r="AP140" s="12" t="s">
        <v>32</v>
      </c>
      <c r="AQ140" s="19"/>
    </row>
    <row r="141" spans="32:43">
      <c r="AF141" t="s">
        <v>1220</v>
      </c>
      <c r="AG141" t="s">
        <v>22</v>
      </c>
      <c r="AH141" t="s">
        <v>34</v>
      </c>
      <c r="AI141" s="19" t="str">
        <f t="shared" si="4"/>
        <v>2ADULTS 3CHILDREN Supreme 50 Lacs</v>
      </c>
      <c r="AJ141" s="19">
        <f t="shared" si="5"/>
        <v>138</v>
      </c>
      <c r="AN141" s="182" t="s">
        <v>260</v>
      </c>
      <c r="AO141" s="182" t="s">
        <v>236</v>
      </c>
      <c r="AP141" s="12" t="s">
        <v>32</v>
      </c>
      <c r="AQ141" s="19"/>
    </row>
    <row r="142" spans="32:43">
      <c r="AF142" t="s">
        <v>1220</v>
      </c>
      <c r="AG142" t="s">
        <v>22</v>
      </c>
      <c r="AH142" t="s">
        <v>35</v>
      </c>
      <c r="AI142" s="19" t="str">
        <f t="shared" si="4"/>
        <v>2ADULTS 3CHILDREN Supreme 100 Lacs</v>
      </c>
      <c r="AJ142" s="19">
        <f t="shared" si="5"/>
        <v>139</v>
      </c>
      <c r="AN142" s="182" t="s">
        <v>261</v>
      </c>
      <c r="AO142" s="182" t="s">
        <v>236</v>
      </c>
      <c r="AP142" s="12" t="s">
        <v>32</v>
      </c>
      <c r="AQ142" s="19"/>
    </row>
    <row r="143" spans="32:43">
      <c r="AF143" t="s">
        <v>1220</v>
      </c>
      <c r="AG143" t="s">
        <v>3</v>
      </c>
      <c r="AH143" t="s">
        <v>1</v>
      </c>
      <c r="AI143" s="19" t="str">
        <f t="shared" si="4"/>
        <v>2ADULTS 3CHILDREN Elite 25 Lacs</v>
      </c>
      <c r="AJ143" s="19">
        <f t="shared" si="5"/>
        <v>140</v>
      </c>
      <c r="AN143" s="182" t="s">
        <v>262</v>
      </c>
      <c r="AO143" s="182" t="s">
        <v>236</v>
      </c>
      <c r="AP143" s="12" t="s">
        <v>32</v>
      </c>
      <c r="AQ143" s="19"/>
    </row>
    <row r="144" spans="32:43">
      <c r="AF144" t="s">
        <v>1220</v>
      </c>
      <c r="AG144" t="s">
        <v>3</v>
      </c>
      <c r="AH144" t="s">
        <v>31</v>
      </c>
      <c r="AI144" s="19" t="str">
        <f t="shared" si="4"/>
        <v>2ADULTS 3CHILDREN Elite 30 Lacs</v>
      </c>
      <c r="AJ144" s="19">
        <f t="shared" si="5"/>
        <v>141</v>
      </c>
      <c r="AN144" s="182" t="s">
        <v>263</v>
      </c>
      <c r="AO144" s="182" t="s">
        <v>236</v>
      </c>
      <c r="AP144" s="12" t="s">
        <v>32</v>
      </c>
      <c r="AQ144" s="19"/>
    </row>
    <row r="145" spans="32:43">
      <c r="AF145" t="s">
        <v>1220</v>
      </c>
      <c r="AG145" t="s">
        <v>3</v>
      </c>
      <c r="AH145" t="s">
        <v>34</v>
      </c>
      <c r="AI145" s="19" t="str">
        <f t="shared" si="4"/>
        <v>2ADULTS 3CHILDREN Elite 50 Lacs</v>
      </c>
      <c r="AJ145" s="19">
        <f t="shared" si="5"/>
        <v>142</v>
      </c>
      <c r="AN145" s="182" t="s">
        <v>264</v>
      </c>
      <c r="AO145" s="182" t="s">
        <v>236</v>
      </c>
      <c r="AP145" s="12" t="s">
        <v>32</v>
      </c>
      <c r="AQ145" s="19"/>
    </row>
    <row r="146" spans="32:43">
      <c r="AF146" t="s">
        <v>1220</v>
      </c>
      <c r="AG146" t="s">
        <v>3</v>
      </c>
      <c r="AH146" t="s">
        <v>35</v>
      </c>
      <c r="AI146" s="19" t="str">
        <f t="shared" si="4"/>
        <v>2ADULTS 3CHILDREN Elite 100 Lacs</v>
      </c>
      <c r="AJ146" s="19">
        <f t="shared" si="5"/>
        <v>143</v>
      </c>
      <c r="AN146" s="182" t="s">
        <v>265</v>
      </c>
      <c r="AO146" s="182" t="s">
        <v>236</v>
      </c>
      <c r="AP146" s="12" t="s">
        <v>32</v>
      </c>
      <c r="AQ146" s="19"/>
    </row>
    <row r="147" spans="32:43">
      <c r="AF147" t="s">
        <v>1220</v>
      </c>
      <c r="AG147" t="s">
        <v>3</v>
      </c>
      <c r="AH147" t="s">
        <v>36</v>
      </c>
      <c r="AI147" s="19" t="str">
        <f t="shared" si="4"/>
        <v>2ADULTS 3CHILDREN Elite 150 Lacs</v>
      </c>
      <c r="AJ147" s="19">
        <f t="shared" si="5"/>
        <v>144</v>
      </c>
      <c r="AN147" s="182" t="s">
        <v>266</v>
      </c>
      <c r="AO147" s="182" t="s">
        <v>236</v>
      </c>
      <c r="AP147" s="12" t="s">
        <v>32</v>
      </c>
      <c r="AQ147" s="19"/>
    </row>
    <row r="148" spans="32:43">
      <c r="AF148" t="s">
        <v>1221</v>
      </c>
      <c r="AG148" t="s">
        <v>97</v>
      </c>
      <c r="AH148" t="s">
        <v>90</v>
      </c>
      <c r="AI148" s="19" t="str">
        <f t="shared" si="4"/>
        <v>2ADULTS 4CHILDREN Classic 2 Lacs</v>
      </c>
      <c r="AJ148" s="19">
        <f t="shared" si="5"/>
        <v>145</v>
      </c>
      <c r="AN148" s="182" t="s">
        <v>267</v>
      </c>
      <c r="AO148" s="182" t="s">
        <v>236</v>
      </c>
      <c r="AP148" s="12" t="s">
        <v>32</v>
      </c>
      <c r="AQ148" s="19"/>
    </row>
    <row r="149" spans="32:43">
      <c r="AF149" t="s">
        <v>1221</v>
      </c>
      <c r="AG149" t="s">
        <v>97</v>
      </c>
      <c r="AH149" t="s">
        <v>91</v>
      </c>
      <c r="AI149" s="19" t="str">
        <f t="shared" si="4"/>
        <v>2ADULTS 4CHILDREN Classic 3 Lacs</v>
      </c>
      <c r="AJ149" s="19">
        <f t="shared" si="5"/>
        <v>146</v>
      </c>
      <c r="AN149" s="182" t="s">
        <v>268</v>
      </c>
      <c r="AO149" s="182" t="s">
        <v>269</v>
      </c>
      <c r="AP149" s="12" t="s">
        <v>32</v>
      </c>
      <c r="AQ149" s="19"/>
    </row>
    <row r="150" spans="32:43">
      <c r="AF150" t="s">
        <v>1221</v>
      </c>
      <c r="AG150" t="s">
        <v>97</v>
      </c>
      <c r="AH150" t="s">
        <v>92</v>
      </c>
      <c r="AI150" s="19" t="str">
        <f t="shared" si="4"/>
        <v>2ADULTS 4CHILDREN Classic 4 Lacs</v>
      </c>
      <c r="AJ150" s="19">
        <f t="shared" si="5"/>
        <v>147</v>
      </c>
      <c r="AN150" s="182" t="s">
        <v>270</v>
      </c>
      <c r="AO150" s="182" t="s">
        <v>269</v>
      </c>
      <c r="AP150" s="12" t="s">
        <v>32</v>
      </c>
      <c r="AQ150" s="19"/>
    </row>
    <row r="151" spans="32:43">
      <c r="AF151" t="s">
        <v>1221</v>
      </c>
      <c r="AG151" t="s">
        <v>22</v>
      </c>
      <c r="AH151" t="s">
        <v>21</v>
      </c>
      <c r="AI151" s="19" t="str">
        <f t="shared" si="4"/>
        <v>2ADULTS 4CHILDREN Supreme 5 Lacs</v>
      </c>
      <c r="AJ151" s="19">
        <f t="shared" si="5"/>
        <v>148</v>
      </c>
      <c r="AN151" s="182" t="s">
        <v>271</v>
      </c>
      <c r="AO151" s="182" t="s">
        <v>269</v>
      </c>
      <c r="AP151" s="12" t="s">
        <v>32</v>
      </c>
      <c r="AQ151" s="19"/>
    </row>
    <row r="152" spans="32:43">
      <c r="AF152" t="s">
        <v>1221</v>
      </c>
      <c r="AG152" t="s">
        <v>22</v>
      </c>
      <c r="AH152" t="s">
        <v>1277</v>
      </c>
      <c r="AI152" s="19" t="str">
        <f t="shared" si="4"/>
        <v>2ADULTS 4CHILDREN Supreme 7.5 Lacs</v>
      </c>
      <c r="AJ152" s="19">
        <f t="shared" si="5"/>
        <v>149</v>
      </c>
      <c r="AN152" s="182" t="s">
        <v>272</v>
      </c>
      <c r="AO152" s="182" t="s">
        <v>269</v>
      </c>
      <c r="AP152" s="12" t="s">
        <v>32</v>
      </c>
      <c r="AQ152" s="19"/>
    </row>
    <row r="153" spans="32:43">
      <c r="AF153" t="s">
        <v>1221</v>
      </c>
      <c r="AG153" t="s">
        <v>22</v>
      </c>
      <c r="AH153" t="s">
        <v>24</v>
      </c>
      <c r="AI153" s="19" t="str">
        <f t="shared" si="4"/>
        <v>2ADULTS 4CHILDREN Supreme 10 Lacs</v>
      </c>
      <c r="AJ153" s="19">
        <f t="shared" si="5"/>
        <v>150</v>
      </c>
      <c r="AN153" s="182" t="s">
        <v>273</v>
      </c>
      <c r="AO153" s="182" t="s">
        <v>269</v>
      </c>
      <c r="AP153" s="12" t="s">
        <v>32</v>
      </c>
      <c r="AQ153" s="19"/>
    </row>
    <row r="154" spans="32:43">
      <c r="AF154" t="s">
        <v>1221</v>
      </c>
      <c r="AG154" t="s">
        <v>22</v>
      </c>
      <c r="AH154" t="s">
        <v>26</v>
      </c>
      <c r="AI154" s="19" t="str">
        <f t="shared" si="4"/>
        <v>2ADULTS 4CHILDREN Supreme 15 Lacs</v>
      </c>
      <c r="AJ154" s="19">
        <f t="shared" si="5"/>
        <v>151</v>
      </c>
      <c r="AN154" s="182" t="s">
        <v>274</v>
      </c>
      <c r="AO154" s="182" t="s">
        <v>269</v>
      </c>
      <c r="AP154" s="182" t="s">
        <v>32</v>
      </c>
      <c r="AQ154" s="19"/>
    </row>
    <row r="155" spans="32:43">
      <c r="AF155" t="s">
        <v>1221</v>
      </c>
      <c r="AG155" t="s">
        <v>22</v>
      </c>
      <c r="AH155" t="s">
        <v>28</v>
      </c>
      <c r="AI155" s="19" t="str">
        <f t="shared" si="4"/>
        <v>2ADULTS 4CHILDREN Supreme 20 Lacs</v>
      </c>
      <c r="AJ155" s="19">
        <f t="shared" si="5"/>
        <v>152</v>
      </c>
      <c r="AN155" s="182" t="s">
        <v>275</v>
      </c>
      <c r="AO155" s="182" t="s">
        <v>269</v>
      </c>
      <c r="AP155" s="12" t="s">
        <v>32</v>
      </c>
      <c r="AQ155" s="19"/>
    </row>
    <row r="156" spans="32:43">
      <c r="AF156" t="s">
        <v>1221</v>
      </c>
      <c r="AG156" t="s">
        <v>22</v>
      </c>
      <c r="AH156" t="s">
        <v>1</v>
      </c>
      <c r="AI156" s="19" t="str">
        <f t="shared" si="4"/>
        <v>2ADULTS 4CHILDREN Supreme 25 Lacs</v>
      </c>
      <c r="AJ156" s="19">
        <f t="shared" si="5"/>
        <v>153</v>
      </c>
      <c r="AN156" s="182" t="s">
        <v>276</v>
      </c>
      <c r="AO156" s="182" t="s">
        <v>269</v>
      </c>
      <c r="AP156" s="12" t="s">
        <v>32</v>
      </c>
      <c r="AQ156" s="19"/>
    </row>
    <row r="157" spans="32:43">
      <c r="AF157" t="s">
        <v>1221</v>
      </c>
      <c r="AG157" t="s">
        <v>22</v>
      </c>
      <c r="AH157" t="s">
        <v>34</v>
      </c>
      <c r="AI157" s="19" t="str">
        <f t="shared" si="4"/>
        <v>2ADULTS 4CHILDREN Supreme 50 Lacs</v>
      </c>
      <c r="AJ157" s="19">
        <f t="shared" si="5"/>
        <v>154</v>
      </c>
      <c r="AN157" s="182" t="s">
        <v>277</v>
      </c>
      <c r="AO157" s="182" t="s">
        <v>269</v>
      </c>
      <c r="AP157" s="12" t="s">
        <v>32</v>
      </c>
      <c r="AQ157" s="19"/>
    </row>
    <row r="158" spans="32:43">
      <c r="AF158" t="s">
        <v>1221</v>
      </c>
      <c r="AG158" t="s">
        <v>22</v>
      </c>
      <c r="AH158" t="s">
        <v>35</v>
      </c>
      <c r="AI158" s="19" t="str">
        <f t="shared" si="4"/>
        <v>2ADULTS 4CHILDREN Supreme 100 Lacs</v>
      </c>
      <c r="AJ158" s="19">
        <f t="shared" si="5"/>
        <v>155</v>
      </c>
      <c r="AN158" s="182" t="s">
        <v>278</v>
      </c>
      <c r="AO158" s="182" t="s">
        <v>269</v>
      </c>
      <c r="AP158" s="12" t="s">
        <v>32</v>
      </c>
      <c r="AQ158" s="19"/>
    </row>
    <row r="159" spans="32:43">
      <c r="AF159" t="s">
        <v>1221</v>
      </c>
      <c r="AG159" t="s">
        <v>3</v>
      </c>
      <c r="AH159" t="s">
        <v>1</v>
      </c>
      <c r="AI159" s="19" t="str">
        <f t="shared" si="4"/>
        <v>2ADULTS 4CHILDREN Elite 25 Lacs</v>
      </c>
      <c r="AJ159" s="19">
        <f t="shared" si="5"/>
        <v>156</v>
      </c>
      <c r="AN159" s="182" t="s">
        <v>279</v>
      </c>
      <c r="AO159" s="182" t="s">
        <v>269</v>
      </c>
      <c r="AP159" s="12" t="s">
        <v>32</v>
      </c>
      <c r="AQ159" s="19"/>
    </row>
    <row r="160" spans="32:43">
      <c r="AF160" t="s">
        <v>1221</v>
      </c>
      <c r="AG160" t="s">
        <v>3</v>
      </c>
      <c r="AH160" t="s">
        <v>31</v>
      </c>
      <c r="AI160" s="19" t="str">
        <f t="shared" si="4"/>
        <v>2ADULTS 4CHILDREN Elite 30 Lacs</v>
      </c>
      <c r="AJ160" s="19">
        <f t="shared" si="5"/>
        <v>157</v>
      </c>
      <c r="AN160" s="182" t="s">
        <v>1229</v>
      </c>
      <c r="AO160" s="182" t="s">
        <v>269</v>
      </c>
      <c r="AP160" s="182" t="s">
        <v>32</v>
      </c>
      <c r="AQ160" s="19"/>
    </row>
    <row r="161" spans="32:43">
      <c r="AF161" t="s">
        <v>1221</v>
      </c>
      <c r="AG161" t="s">
        <v>3</v>
      </c>
      <c r="AH161" t="s">
        <v>34</v>
      </c>
      <c r="AI161" s="19" t="str">
        <f t="shared" si="4"/>
        <v>2ADULTS 4CHILDREN Elite 50 Lacs</v>
      </c>
      <c r="AJ161" s="19">
        <f t="shared" si="5"/>
        <v>158</v>
      </c>
      <c r="AN161" s="182" t="s">
        <v>280</v>
      </c>
      <c r="AO161" s="182" t="s">
        <v>269</v>
      </c>
      <c r="AP161" s="12" t="s">
        <v>32</v>
      </c>
      <c r="AQ161" s="19"/>
    </row>
    <row r="162" spans="32:43">
      <c r="AF162" t="s">
        <v>1221</v>
      </c>
      <c r="AG162" t="s">
        <v>3</v>
      </c>
      <c r="AH162" t="s">
        <v>35</v>
      </c>
      <c r="AI162" s="19" t="str">
        <f t="shared" si="4"/>
        <v>2ADULTS 4CHILDREN Elite 100 Lacs</v>
      </c>
      <c r="AJ162" s="19">
        <f t="shared" si="5"/>
        <v>159</v>
      </c>
      <c r="AN162" s="182" t="s">
        <v>281</v>
      </c>
      <c r="AO162" s="182" t="s">
        <v>269</v>
      </c>
      <c r="AP162" s="12" t="s">
        <v>32</v>
      </c>
      <c r="AQ162" s="19"/>
    </row>
    <row r="163" spans="32:43">
      <c r="AF163" t="s">
        <v>1221</v>
      </c>
      <c r="AG163" t="s">
        <v>3</v>
      </c>
      <c r="AH163" t="s">
        <v>36</v>
      </c>
      <c r="AI163" s="19" t="str">
        <f t="shared" si="4"/>
        <v>2ADULTS 4CHILDREN Elite 150 Lacs</v>
      </c>
      <c r="AJ163" s="19">
        <f t="shared" si="5"/>
        <v>160</v>
      </c>
      <c r="AN163" s="182" t="s">
        <v>1212</v>
      </c>
      <c r="AO163" s="182" t="s">
        <v>269</v>
      </c>
      <c r="AP163" s="12" t="s">
        <v>32</v>
      </c>
      <c r="AQ163" s="19"/>
    </row>
    <row r="164" spans="32:43">
      <c r="AN164" s="182" t="s">
        <v>282</v>
      </c>
      <c r="AO164" s="182" t="s">
        <v>269</v>
      </c>
      <c r="AP164" s="12" t="s">
        <v>32</v>
      </c>
      <c r="AQ164" s="19"/>
    </row>
    <row r="165" spans="32:43">
      <c r="AN165" s="182" t="s">
        <v>283</v>
      </c>
      <c r="AO165" s="182" t="s">
        <v>269</v>
      </c>
      <c r="AP165" s="12" t="s">
        <v>32</v>
      </c>
      <c r="AQ165" s="19"/>
    </row>
    <row r="166" spans="32:43">
      <c r="AN166" s="182" t="s">
        <v>284</v>
      </c>
      <c r="AO166" s="182" t="s">
        <v>269</v>
      </c>
      <c r="AP166" s="12" t="s">
        <v>32</v>
      </c>
      <c r="AQ166" s="19"/>
    </row>
    <row r="167" spans="32:43">
      <c r="AN167" s="182" t="s">
        <v>312</v>
      </c>
      <c r="AO167" s="182" t="s">
        <v>1202</v>
      </c>
      <c r="AP167" s="12" t="s">
        <v>32</v>
      </c>
      <c r="AQ167" s="19"/>
    </row>
    <row r="168" spans="32:43">
      <c r="AN168" s="182" t="s">
        <v>286</v>
      </c>
      <c r="AO168" s="182" t="s">
        <v>1202</v>
      </c>
      <c r="AP168" s="12" t="s">
        <v>32</v>
      </c>
      <c r="AQ168" s="19"/>
    </row>
    <row r="169" spans="32:43">
      <c r="AN169" s="182" t="s">
        <v>317</v>
      </c>
      <c r="AO169" s="182" t="s">
        <v>1202</v>
      </c>
      <c r="AP169" s="12" t="s">
        <v>32</v>
      </c>
      <c r="AQ169" s="19"/>
    </row>
    <row r="170" spans="32:43">
      <c r="AN170" s="182" t="s">
        <v>1212</v>
      </c>
      <c r="AO170" s="182" t="s">
        <v>1202</v>
      </c>
      <c r="AP170" s="182" t="s">
        <v>32</v>
      </c>
      <c r="AQ170" s="19"/>
    </row>
    <row r="171" spans="32:43">
      <c r="AN171" s="182" t="s">
        <v>285</v>
      </c>
      <c r="AO171" s="182" t="s">
        <v>1202</v>
      </c>
      <c r="AP171" s="12" t="s">
        <v>32</v>
      </c>
      <c r="AQ171" s="19"/>
    </row>
    <row r="172" spans="32:43">
      <c r="AN172" s="182" t="s">
        <v>1210</v>
      </c>
      <c r="AO172" s="182" t="s">
        <v>1210</v>
      </c>
      <c r="AP172" s="12" t="s">
        <v>32</v>
      </c>
      <c r="AQ172" s="19"/>
    </row>
    <row r="173" spans="32:43">
      <c r="AN173" s="182" t="s">
        <v>287</v>
      </c>
      <c r="AO173" s="182" t="s">
        <v>288</v>
      </c>
      <c r="AP173" s="12" t="s">
        <v>18</v>
      </c>
      <c r="AQ173" s="19"/>
    </row>
    <row r="174" spans="32:43">
      <c r="AN174" s="182" t="s">
        <v>289</v>
      </c>
      <c r="AO174" s="182" t="s">
        <v>288</v>
      </c>
      <c r="AP174" s="12" t="s">
        <v>18</v>
      </c>
      <c r="AQ174" s="19"/>
    </row>
    <row r="175" spans="32:43">
      <c r="AN175" s="182" t="s">
        <v>290</v>
      </c>
      <c r="AO175" s="182" t="s">
        <v>288</v>
      </c>
      <c r="AP175" s="12" t="s">
        <v>18</v>
      </c>
      <c r="AQ175" s="19"/>
    </row>
    <row r="176" spans="32:43">
      <c r="AN176" s="182" t="s">
        <v>1212</v>
      </c>
      <c r="AO176" s="182" t="s">
        <v>288</v>
      </c>
      <c r="AP176" s="12" t="s">
        <v>18</v>
      </c>
      <c r="AQ176" s="19"/>
    </row>
    <row r="177" spans="40:43">
      <c r="AN177" s="182" t="s">
        <v>291</v>
      </c>
      <c r="AO177" s="182" t="s">
        <v>292</v>
      </c>
      <c r="AP177" s="12" t="s">
        <v>32</v>
      </c>
      <c r="AQ177" s="19"/>
    </row>
    <row r="178" spans="40:43">
      <c r="AN178" s="182" t="s">
        <v>293</v>
      </c>
      <c r="AO178" s="182" t="s">
        <v>292</v>
      </c>
      <c r="AP178" s="12" t="s">
        <v>32</v>
      </c>
      <c r="AQ178" s="19"/>
    </row>
    <row r="179" spans="40:43">
      <c r="AN179" s="182" t="s">
        <v>294</v>
      </c>
      <c r="AO179" s="182" t="s">
        <v>292</v>
      </c>
      <c r="AP179" s="12" t="s">
        <v>32</v>
      </c>
      <c r="AQ179" s="19"/>
    </row>
    <row r="180" spans="40:43">
      <c r="AN180" s="182" t="s">
        <v>295</v>
      </c>
      <c r="AO180" s="182" t="s">
        <v>292</v>
      </c>
      <c r="AP180" s="12" t="s">
        <v>32</v>
      </c>
      <c r="AQ180" s="19"/>
    </row>
    <row r="181" spans="40:43">
      <c r="AN181" s="182" t="s">
        <v>1212</v>
      </c>
      <c r="AO181" s="182" t="s">
        <v>292</v>
      </c>
      <c r="AP181" s="182" t="s">
        <v>32</v>
      </c>
      <c r="AQ181" s="19"/>
    </row>
    <row r="182" spans="40:43">
      <c r="AN182" s="182" t="s">
        <v>296</v>
      </c>
      <c r="AO182" s="182" t="s">
        <v>292</v>
      </c>
      <c r="AP182" s="12" t="s">
        <v>32</v>
      </c>
      <c r="AQ182" s="19"/>
    </row>
    <row r="183" spans="40:43">
      <c r="AN183" s="182" t="s">
        <v>297</v>
      </c>
      <c r="AO183" s="182" t="s">
        <v>292</v>
      </c>
      <c r="AP183" s="12" t="s">
        <v>32</v>
      </c>
      <c r="AQ183" s="19"/>
    </row>
    <row r="184" spans="40:43">
      <c r="AN184" s="182" t="s">
        <v>298</v>
      </c>
      <c r="AO184" s="182" t="s">
        <v>299</v>
      </c>
      <c r="AP184" s="12" t="s">
        <v>18</v>
      </c>
      <c r="AQ184" s="19"/>
    </row>
    <row r="185" spans="40:43">
      <c r="AN185" s="182" t="s">
        <v>300</v>
      </c>
      <c r="AO185" s="182" t="s">
        <v>299</v>
      </c>
      <c r="AP185" s="12" t="s">
        <v>18</v>
      </c>
      <c r="AQ185" s="19"/>
    </row>
    <row r="186" spans="40:43">
      <c r="AN186" s="182" t="s">
        <v>301</v>
      </c>
      <c r="AO186" s="182" t="s">
        <v>299</v>
      </c>
      <c r="AP186" s="12" t="s">
        <v>18</v>
      </c>
      <c r="AQ186" s="19"/>
    </row>
    <row r="187" spans="40:43">
      <c r="AN187" s="182" t="s">
        <v>302</v>
      </c>
      <c r="AO187" s="182" t="s">
        <v>299</v>
      </c>
      <c r="AP187" s="12" t="s">
        <v>18</v>
      </c>
      <c r="AQ187" s="19"/>
    </row>
    <row r="188" spans="40:43">
      <c r="AN188" s="182" t="s">
        <v>663</v>
      </c>
      <c r="AO188" s="182" t="s">
        <v>299</v>
      </c>
      <c r="AP188" s="12" t="s">
        <v>18</v>
      </c>
      <c r="AQ188" s="19"/>
    </row>
    <row r="189" spans="40:43">
      <c r="AN189" s="182" t="s">
        <v>303</v>
      </c>
      <c r="AO189" s="182" t="s">
        <v>299</v>
      </c>
      <c r="AP189" s="12" t="s">
        <v>18</v>
      </c>
      <c r="AQ189" s="19"/>
    </row>
    <row r="190" spans="40:43">
      <c r="AN190" s="182" t="s">
        <v>304</v>
      </c>
      <c r="AO190" s="182" t="s">
        <v>299</v>
      </c>
      <c r="AP190" s="12" t="s">
        <v>18</v>
      </c>
      <c r="AQ190" s="19"/>
    </row>
    <row r="191" spans="40:43">
      <c r="AN191" s="182" t="s">
        <v>305</v>
      </c>
      <c r="AO191" s="182" t="s">
        <v>299</v>
      </c>
      <c r="AP191" s="12" t="s">
        <v>18</v>
      </c>
      <c r="AQ191" s="19"/>
    </row>
    <row r="192" spans="40:43">
      <c r="AN192" s="182" t="s">
        <v>306</v>
      </c>
      <c r="AO192" s="182" t="s">
        <v>299</v>
      </c>
      <c r="AP192" s="12" t="s">
        <v>18</v>
      </c>
      <c r="AQ192" s="19"/>
    </row>
    <row r="193" spans="40:43">
      <c r="AN193" s="182" t="s">
        <v>307</v>
      </c>
      <c r="AO193" s="182" t="s">
        <v>299</v>
      </c>
      <c r="AP193" s="12" t="s">
        <v>18</v>
      </c>
      <c r="AQ193" s="19"/>
    </row>
    <row r="194" spans="40:43">
      <c r="AN194" s="182" t="s">
        <v>308</v>
      </c>
      <c r="AO194" s="182" t="s">
        <v>299</v>
      </c>
      <c r="AP194" s="12" t="s">
        <v>18</v>
      </c>
      <c r="AQ194" s="19"/>
    </row>
    <row r="195" spans="40:43">
      <c r="AN195" s="182" t="s">
        <v>309</v>
      </c>
      <c r="AO195" s="182" t="s">
        <v>299</v>
      </c>
      <c r="AP195" s="12" t="s">
        <v>18</v>
      </c>
      <c r="AQ195" s="19"/>
    </row>
    <row r="196" spans="40:43">
      <c r="AN196" s="182" t="s">
        <v>310</v>
      </c>
      <c r="AO196" s="182" t="s">
        <v>299</v>
      </c>
      <c r="AP196" s="12" t="s">
        <v>18</v>
      </c>
      <c r="AQ196" s="19"/>
    </row>
    <row r="197" spans="40:43">
      <c r="AN197" s="182" t="s">
        <v>311</v>
      </c>
      <c r="AO197" s="182" t="s">
        <v>299</v>
      </c>
      <c r="AP197" s="12" t="s">
        <v>18</v>
      </c>
      <c r="AQ197" s="19"/>
    </row>
    <row r="198" spans="40:43">
      <c r="AN198" s="182" t="s">
        <v>313</v>
      </c>
      <c r="AO198" s="182" t="s">
        <v>299</v>
      </c>
      <c r="AP198" s="12" t="s">
        <v>18</v>
      </c>
      <c r="AQ198" s="19"/>
    </row>
    <row r="199" spans="40:43">
      <c r="AN199" s="182" t="s">
        <v>314</v>
      </c>
      <c r="AO199" s="182" t="s">
        <v>299</v>
      </c>
      <c r="AP199" s="12" t="s">
        <v>18</v>
      </c>
      <c r="AQ199" s="19"/>
    </row>
    <row r="200" spans="40:43">
      <c r="AN200" s="182" t="s">
        <v>315</v>
      </c>
      <c r="AO200" s="182" t="s">
        <v>299</v>
      </c>
      <c r="AP200" s="12" t="s">
        <v>18</v>
      </c>
      <c r="AQ200" s="19"/>
    </row>
    <row r="201" spans="40:43">
      <c r="AN201" s="182" t="s">
        <v>316</v>
      </c>
      <c r="AO201" s="182" t="s">
        <v>299</v>
      </c>
      <c r="AP201" s="12" t="s">
        <v>18</v>
      </c>
      <c r="AQ201" s="19"/>
    </row>
    <row r="202" spans="40:43">
      <c r="AN202" s="182" t="s">
        <v>318</v>
      </c>
      <c r="AO202" s="182" t="s">
        <v>299</v>
      </c>
      <c r="AP202" s="12" t="s">
        <v>18</v>
      </c>
      <c r="AQ202" s="19"/>
    </row>
    <row r="203" spans="40:43">
      <c r="AN203" s="182" t="s">
        <v>319</v>
      </c>
      <c r="AO203" s="182" t="s">
        <v>299</v>
      </c>
      <c r="AP203" s="12" t="s">
        <v>18</v>
      </c>
      <c r="AQ203" s="19"/>
    </row>
    <row r="204" spans="40:43">
      <c r="AN204" s="182" t="s">
        <v>320</v>
      </c>
      <c r="AO204" s="182" t="s">
        <v>299</v>
      </c>
      <c r="AP204" s="12" t="s">
        <v>18</v>
      </c>
      <c r="AQ204" s="19"/>
    </row>
    <row r="205" spans="40:43">
      <c r="AN205" s="182" t="s">
        <v>321</v>
      </c>
      <c r="AO205" s="182" t="s">
        <v>299</v>
      </c>
      <c r="AP205" s="12" t="s">
        <v>18</v>
      </c>
      <c r="AQ205" s="19"/>
    </row>
    <row r="206" spans="40:43">
      <c r="AN206" s="182" t="s">
        <v>322</v>
      </c>
      <c r="AO206" s="182" t="s">
        <v>299</v>
      </c>
      <c r="AP206" s="12" t="s">
        <v>18</v>
      </c>
      <c r="AQ206" s="19"/>
    </row>
    <row r="207" spans="40:43">
      <c r="AN207" s="182" t="s">
        <v>323</v>
      </c>
      <c r="AO207" s="182" t="s">
        <v>299</v>
      </c>
      <c r="AP207" s="12" t="s">
        <v>18</v>
      </c>
      <c r="AQ207" s="19"/>
    </row>
    <row r="208" spans="40:43">
      <c r="AN208" s="182" t="s">
        <v>324</v>
      </c>
      <c r="AO208" s="182" t="s">
        <v>299</v>
      </c>
      <c r="AP208" s="12" t="s">
        <v>18</v>
      </c>
      <c r="AQ208" s="19"/>
    </row>
    <row r="209" spans="40:43">
      <c r="AN209" s="182" t="s">
        <v>325</v>
      </c>
      <c r="AO209" s="182" t="s">
        <v>299</v>
      </c>
      <c r="AP209" s="12" t="s">
        <v>18</v>
      </c>
      <c r="AQ209" s="19"/>
    </row>
    <row r="210" spans="40:43">
      <c r="AN210" s="182" t="s">
        <v>326</v>
      </c>
      <c r="AO210" s="182" t="s">
        <v>299</v>
      </c>
      <c r="AP210" s="12" t="s">
        <v>18</v>
      </c>
      <c r="AQ210" s="19"/>
    </row>
    <row r="211" spans="40:43">
      <c r="AN211" s="182" t="s">
        <v>327</v>
      </c>
      <c r="AO211" s="182" t="s">
        <v>299</v>
      </c>
      <c r="AP211" s="12" t="s">
        <v>18</v>
      </c>
      <c r="AQ211" s="19"/>
    </row>
    <row r="212" spans="40:43">
      <c r="AN212" s="182" t="s">
        <v>328</v>
      </c>
      <c r="AO212" s="182" t="s">
        <v>299</v>
      </c>
      <c r="AP212" s="12" t="s">
        <v>18</v>
      </c>
      <c r="AQ212" s="19"/>
    </row>
    <row r="213" spans="40:43">
      <c r="AN213" s="182" t="s">
        <v>329</v>
      </c>
      <c r="AO213" s="182" t="s">
        <v>299</v>
      </c>
      <c r="AP213" s="12" t="s">
        <v>18</v>
      </c>
      <c r="AQ213" s="19"/>
    </row>
    <row r="214" spans="40:43">
      <c r="AN214" s="182" t="s">
        <v>330</v>
      </c>
      <c r="AO214" s="182" t="s">
        <v>299</v>
      </c>
      <c r="AP214" s="12" t="s">
        <v>18</v>
      </c>
      <c r="AQ214" s="19"/>
    </row>
    <row r="215" spans="40:43">
      <c r="AN215" s="182" t="s">
        <v>331</v>
      </c>
      <c r="AO215" s="182" t="s">
        <v>299</v>
      </c>
      <c r="AP215" s="12" t="s">
        <v>18</v>
      </c>
      <c r="AQ215" s="19"/>
    </row>
    <row r="216" spans="40:43">
      <c r="AN216" s="182" t="s">
        <v>332</v>
      </c>
      <c r="AO216" s="182" t="s">
        <v>299</v>
      </c>
      <c r="AP216" s="12" t="s">
        <v>18</v>
      </c>
      <c r="AQ216" s="19"/>
    </row>
    <row r="217" spans="40:43">
      <c r="AN217" s="182" t="s">
        <v>333</v>
      </c>
      <c r="AO217" s="182" t="s">
        <v>299</v>
      </c>
      <c r="AP217" s="12" t="s">
        <v>18</v>
      </c>
      <c r="AQ217" s="19"/>
    </row>
    <row r="218" spans="40:43">
      <c r="AN218" s="182" t="s">
        <v>334</v>
      </c>
      <c r="AO218" s="182" t="s">
        <v>299</v>
      </c>
      <c r="AP218" s="12" t="s">
        <v>18</v>
      </c>
      <c r="AQ218" s="19"/>
    </row>
    <row r="219" spans="40:43">
      <c r="AN219" s="182" t="s">
        <v>335</v>
      </c>
      <c r="AO219" s="182" t="s">
        <v>299</v>
      </c>
      <c r="AP219" s="12" t="s">
        <v>18</v>
      </c>
      <c r="AQ219" s="19"/>
    </row>
    <row r="220" spans="40:43">
      <c r="AN220" s="182" t="s">
        <v>336</v>
      </c>
      <c r="AO220" s="182" t="s">
        <v>299</v>
      </c>
      <c r="AP220" s="12" t="s">
        <v>18</v>
      </c>
      <c r="AQ220" s="19"/>
    </row>
    <row r="221" spans="40:43">
      <c r="AN221" s="182" t="s">
        <v>337</v>
      </c>
      <c r="AO221" s="182" t="s">
        <v>299</v>
      </c>
      <c r="AP221" s="12" t="s">
        <v>18</v>
      </c>
      <c r="AQ221" s="19"/>
    </row>
    <row r="222" spans="40:43">
      <c r="AN222" s="182" t="s">
        <v>338</v>
      </c>
      <c r="AO222" s="182" t="s">
        <v>299</v>
      </c>
      <c r="AP222" s="12" t="s">
        <v>18</v>
      </c>
      <c r="AQ222" s="19"/>
    </row>
    <row r="223" spans="40:43">
      <c r="AN223" s="182" t="s">
        <v>339</v>
      </c>
      <c r="AO223" s="182" t="s">
        <v>299</v>
      </c>
      <c r="AP223" s="12" t="s">
        <v>18</v>
      </c>
      <c r="AQ223" s="19"/>
    </row>
    <row r="224" spans="40:43">
      <c r="AN224" s="182" t="s">
        <v>340</v>
      </c>
      <c r="AO224" s="182" t="s">
        <v>299</v>
      </c>
      <c r="AP224" s="12" t="s">
        <v>18</v>
      </c>
      <c r="AQ224" s="19"/>
    </row>
    <row r="225" spans="40:43">
      <c r="AN225" s="182" t="s">
        <v>341</v>
      </c>
      <c r="AO225" s="182" t="s">
        <v>299</v>
      </c>
      <c r="AP225" s="12" t="s">
        <v>18</v>
      </c>
      <c r="AQ225" s="19"/>
    </row>
    <row r="226" spans="40:43">
      <c r="AN226" s="182" t="s">
        <v>342</v>
      </c>
      <c r="AO226" s="182" t="s">
        <v>299</v>
      </c>
      <c r="AP226" s="12" t="s">
        <v>18</v>
      </c>
      <c r="AQ226" s="19"/>
    </row>
    <row r="227" spans="40:43">
      <c r="AN227" s="182" t="s">
        <v>343</v>
      </c>
      <c r="AO227" s="182" t="s">
        <v>299</v>
      </c>
      <c r="AP227" s="12" t="s">
        <v>18</v>
      </c>
      <c r="AQ227" s="19"/>
    </row>
    <row r="228" spans="40:43">
      <c r="AN228" s="182" t="s">
        <v>344</v>
      </c>
      <c r="AO228" s="182" t="s">
        <v>299</v>
      </c>
      <c r="AP228" s="12" t="s">
        <v>18</v>
      </c>
      <c r="AQ228" s="19"/>
    </row>
    <row r="229" spans="40:43">
      <c r="AN229" s="182" t="s">
        <v>345</v>
      </c>
      <c r="AO229" s="182" t="s">
        <v>299</v>
      </c>
      <c r="AP229" s="12" t="s">
        <v>18</v>
      </c>
      <c r="AQ229" s="19"/>
    </row>
    <row r="230" spans="40:43">
      <c r="AN230" s="182" t="s">
        <v>346</v>
      </c>
      <c r="AO230" s="182" t="s">
        <v>299</v>
      </c>
      <c r="AP230" s="12" t="s">
        <v>18</v>
      </c>
      <c r="AQ230" s="19"/>
    </row>
    <row r="231" spans="40:43">
      <c r="AN231" s="182" t="s">
        <v>347</v>
      </c>
      <c r="AO231" s="182" t="s">
        <v>299</v>
      </c>
      <c r="AP231" s="12" t="s">
        <v>18</v>
      </c>
      <c r="AQ231" s="19"/>
    </row>
    <row r="232" spans="40:43">
      <c r="AN232" s="182" t="s">
        <v>348</v>
      </c>
      <c r="AO232" s="182" t="s">
        <v>299</v>
      </c>
      <c r="AP232" s="12" t="s">
        <v>18</v>
      </c>
      <c r="AQ232" s="19"/>
    </row>
    <row r="233" spans="40:43">
      <c r="AN233" s="182" t="s">
        <v>1212</v>
      </c>
      <c r="AO233" s="182" t="s">
        <v>299</v>
      </c>
      <c r="AP233" s="12" t="s">
        <v>18</v>
      </c>
      <c r="AQ233" s="19"/>
    </row>
    <row r="234" spans="40:43">
      <c r="AN234" s="182" t="s">
        <v>349</v>
      </c>
      <c r="AO234" s="182" t="s">
        <v>299</v>
      </c>
      <c r="AP234" s="12" t="s">
        <v>18</v>
      </c>
      <c r="AQ234" s="19"/>
    </row>
    <row r="235" spans="40:43">
      <c r="AN235" s="182" t="s">
        <v>350</v>
      </c>
      <c r="AO235" s="182" t="s">
        <v>299</v>
      </c>
      <c r="AP235" s="12" t="s">
        <v>18</v>
      </c>
      <c r="AQ235" s="19"/>
    </row>
    <row r="236" spans="40:43">
      <c r="AN236" s="182" t="s">
        <v>351</v>
      </c>
      <c r="AO236" s="182" t="s">
        <v>299</v>
      </c>
      <c r="AP236" s="12" t="s">
        <v>18</v>
      </c>
      <c r="AQ236" s="19"/>
    </row>
    <row r="237" spans="40:43">
      <c r="AN237" s="182" t="s">
        <v>352</v>
      </c>
      <c r="AO237" s="182" t="s">
        <v>299</v>
      </c>
      <c r="AP237" s="12" t="s">
        <v>18</v>
      </c>
      <c r="AQ237" s="19"/>
    </row>
    <row r="238" spans="40:43">
      <c r="AN238" s="182" t="s">
        <v>353</v>
      </c>
      <c r="AO238" s="182" t="s">
        <v>299</v>
      </c>
      <c r="AP238" s="12" t="s">
        <v>18</v>
      </c>
      <c r="AQ238" s="19"/>
    </row>
    <row r="239" spans="40:43">
      <c r="AN239" s="182" t="s">
        <v>354</v>
      </c>
      <c r="AO239" s="182" t="s">
        <v>299</v>
      </c>
      <c r="AP239" s="12" t="s">
        <v>18</v>
      </c>
      <c r="AQ239" s="19"/>
    </row>
    <row r="240" spans="40:43">
      <c r="AN240" s="182" t="s">
        <v>355</v>
      </c>
      <c r="AO240" s="182" t="s">
        <v>299</v>
      </c>
      <c r="AP240" s="12" t="s">
        <v>18</v>
      </c>
      <c r="AQ240" s="19"/>
    </row>
    <row r="241" spans="40:43">
      <c r="AN241" s="182" t="s">
        <v>356</v>
      </c>
      <c r="AO241" s="182" t="s">
        <v>299</v>
      </c>
      <c r="AP241" s="12" t="s">
        <v>18</v>
      </c>
      <c r="AQ241" s="19"/>
    </row>
    <row r="242" spans="40:43">
      <c r="AN242" s="182" t="s">
        <v>357</v>
      </c>
      <c r="AO242" s="182" t="s">
        <v>299</v>
      </c>
      <c r="AP242" s="12" t="s">
        <v>18</v>
      </c>
      <c r="AQ242" s="19"/>
    </row>
    <row r="243" spans="40:43">
      <c r="AN243" s="182" t="s">
        <v>358</v>
      </c>
      <c r="AO243" s="182" t="s">
        <v>299</v>
      </c>
      <c r="AP243" s="12" t="s">
        <v>18</v>
      </c>
      <c r="AQ243" s="19"/>
    </row>
    <row r="244" spans="40:43">
      <c r="AN244" s="182" t="s">
        <v>359</v>
      </c>
      <c r="AO244" s="182" t="s">
        <v>299</v>
      </c>
      <c r="AP244" s="12" t="s">
        <v>18</v>
      </c>
      <c r="AQ244" s="19"/>
    </row>
    <row r="245" spans="40:43">
      <c r="AN245" s="182" t="s">
        <v>360</v>
      </c>
      <c r="AO245" s="182" t="s">
        <v>299</v>
      </c>
      <c r="AP245" s="12" t="s">
        <v>18</v>
      </c>
      <c r="AQ245" s="19"/>
    </row>
    <row r="246" spans="40:43">
      <c r="AN246" s="182" t="s">
        <v>361</v>
      </c>
      <c r="AO246" s="182" t="s">
        <v>299</v>
      </c>
      <c r="AP246" s="12" t="s">
        <v>18</v>
      </c>
      <c r="AQ246" s="19"/>
    </row>
    <row r="247" spans="40:43">
      <c r="AN247" s="182" t="s">
        <v>362</v>
      </c>
      <c r="AO247" s="182" t="s">
        <v>299</v>
      </c>
      <c r="AP247" s="12" t="s">
        <v>18</v>
      </c>
      <c r="AQ247" s="19"/>
    </row>
    <row r="248" spans="40:43">
      <c r="AN248" s="182" t="s">
        <v>363</v>
      </c>
      <c r="AO248" s="182" t="s">
        <v>299</v>
      </c>
      <c r="AP248" s="12" t="s">
        <v>18</v>
      </c>
      <c r="AQ248" s="19"/>
    </row>
    <row r="249" spans="40:43">
      <c r="AN249" s="182" t="s">
        <v>364</v>
      </c>
      <c r="AO249" s="182" t="s">
        <v>299</v>
      </c>
      <c r="AP249" s="12" t="s">
        <v>18</v>
      </c>
      <c r="AQ249" s="19"/>
    </row>
    <row r="250" spans="40:43">
      <c r="AN250" s="182" t="s">
        <v>365</v>
      </c>
      <c r="AO250" s="182" t="s">
        <v>299</v>
      </c>
      <c r="AP250" s="12" t="s">
        <v>18</v>
      </c>
      <c r="AQ250" s="19"/>
    </row>
    <row r="251" spans="40:43">
      <c r="AN251" s="182" t="s">
        <v>366</v>
      </c>
      <c r="AO251" s="182" t="s">
        <v>299</v>
      </c>
      <c r="AP251" s="12" t="s">
        <v>18</v>
      </c>
      <c r="AQ251" s="19"/>
    </row>
    <row r="252" spans="40:43">
      <c r="AN252" s="182" t="s">
        <v>367</v>
      </c>
      <c r="AO252" s="182" t="s">
        <v>299</v>
      </c>
      <c r="AP252" s="12" t="s">
        <v>18</v>
      </c>
      <c r="AQ252" s="19"/>
    </row>
    <row r="253" spans="40:43">
      <c r="AN253" s="182" t="s">
        <v>368</v>
      </c>
      <c r="AO253" s="182" t="s">
        <v>299</v>
      </c>
      <c r="AP253" s="12" t="s">
        <v>18</v>
      </c>
      <c r="AQ253" s="19"/>
    </row>
    <row r="254" spans="40:43">
      <c r="AN254" s="182" t="s">
        <v>369</v>
      </c>
      <c r="AO254" s="182" t="s">
        <v>299</v>
      </c>
      <c r="AP254" s="12" t="s">
        <v>18</v>
      </c>
      <c r="AQ254" s="19"/>
    </row>
    <row r="255" spans="40:43">
      <c r="AN255" s="182" t="s">
        <v>370</v>
      </c>
      <c r="AO255" s="182" t="s">
        <v>299</v>
      </c>
      <c r="AP255" s="12" t="s">
        <v>18</v>
      </c>
      <c r="AQ255" s="19"/>
    </row>
    <row r="256" spans="40:43">
      <c r="AN256" s="182" t="s">
        <v>371</v>
      </c>
      <c r="AO256" s="182" t="s">
        <v>299</v>
      </c>
      <c r="AP256" s="182" t="s">
        <v>18</v>
      </c>
      <c r="AQ256" s="19"/>
    </row>
    <row r="257" spans="40:43">
      <c r="AN257" s="182" t="s">
        <v>372</v>
      </c>
      <c r="AO257" s="182" t="s">
        <v>299</v>
      </c>
      <c r="AP257" s="12" t="s">
        <v>18</v>
      </c>
      <c r="AQ257" s="19"/>
    </row>
    <row r="258" spans="40:43">
      <c r="AN258" s="182" t="s">
        <v>373</v>
      </c>
      <c r="AO258" s="182" t="s">
        <v>299</v>
      </c>
      <c r="AP258" s="12" t="s">
        <v>18</v>
      </c>
      <c r="AQ258" s="19"/>
    </row>
    <row r="259" spans="40:43">
      <c r="AN259" s="182" t="s">
        <v>374</v>
      </c>
      <c r="AO259" s="182" t="s">
        <v>299</v>
      </c>
      <c r="AP259" s="12" t="s">
        <v>18</v>
      </c>
      <c r="AQ259" s="19"/>
    </row>
    <row r="260" spans="40:43">
      <c r="AN260" s="182" t="s">
        <v>375</v>
      </c>
      <c r="AO260" s="182" t="s">
        <v>299</v>
      </c>
      <c r="AP260" s="12" t="s">
        <v>18</v>
      </c>
      <c r="AQ260" s="19"/>
    </row>
    <row r="261" spans="40:43">
      <c r="AN261" s="182" t="s">
        <v>377</v>
      </c>
      <c r="AO261" s="182" t="s">
        <v>299</v>
      </c>
      <c r="AP261" s="12" t="s">
        <v>18</v>
      </c>
      <c r="AQ261" s="19"/>
    </row>
    <row r="262" spans="40:43">
      <c r="AN262" s="182" t="s">
        <v>378</v>
      </c>
      <c r="AO262" s="182" t="s">
        <v>299</v>
      </c>
      <c r="AP262" s="12" t="s">
        <v>18</v>
      </c>
      <c r="AQ262" s="19"/>
    </row>
    <row r="263" spans="40:43">
      <c r="AN263" s="182" t="s">
        <v>379</v>
      </c>
      <c r="AO263" s="182" t="s">
        <v>299</v>
      </c>
      <c r="AP263" s="12" t="s">
        <v>18</v>
      </c>
      <c r="AQ263" s="19"/>
    </row>
    <row r="264" spans="40:43">
      <c r="AN264" s="182" t="s">
        <v>380</v>
      </c>
      <c r="AO264" s="182" t="s">
        <v>299</v>
      </c>
      <c r="AP264" s="12" t="s">
        <v>18</v>
      </c>
      <c r="AQ264" s="19"/>
    </row>
    <row r="265" spans="40:43">
      <c r="AN265" s="182" t="s">
        <v>381</v>
      </c>
      <c r="AO265" s="182" t="s">
        <v>299</v>
      </c>
      <c r="AP265" s="12" t="s">
        <v>18</v>
      </c>
      <c r="AQ265" s="19"/>
    </row>
    <row r="266" spans="40:43">
      <c r="AN266" s="182" t="s">
        <v>382</v>
      </c>
      <c r="AO266" s="182" t="s">
        <v>383</v>
      </c>
      <c r="AP266" s="12" t="s">
        <v>32</v>
      </c>
      <c r="AQ266" s="19"/>
    </row>
    <row r="267" spans="40:43">
      <c r="AN267" s="182" t="s">
        <v>384</v>
      </c>
      <c r="AO267" s="182" t="s">
        <v>383</v>
      </c>
      <c r="AP267" s="19" t="s">
        <v>18</v>
      </c>
      <c r="AQ267" s="19"/>
    </row>
    <row r="268" spans="40:43">
      <c r="AN268" s="182" t="s">
        <v>385</v>
      </c>
      <c r="AO268" s="182" t="s">
        <v>383</v>
      </c>
      <c r="AP268" s="12" t="s">
        <v>32</v>
      </c>
      <c r="AQ268" s="19"/>
    </row>
    <row r="269" spans="40:43">
      <c r="AN269" s="182" t="s">
        <v>386</v>
      </c>
      <c r="AO269" s="182" t="s">
        <v>383</v>
      </c>
      <c r="AP269" s="12" t="s">
        <v>18</v>
      </c>
      <c r="AQ269" s="19"/>
    </row>
    <row r="270" spans="40:43">
      <c r="AN270" s="182" t="s">
        <v>387</v>
      </c>
      <c r="AO270" s="182" t="s">
        <v>383</v>
      </c>
      <c r="AP270" s="12" t="s">
        <v>32</v>
      </c>
      <c r="AQ270" s="19"/>
    </row>
    <row r="271" spans="40:43">
      <c r="AN271" s="182" t="s">
        <v>388</v>
      </c>
      <c r="AO271" s="182" t="s">
        <v>383</v>
      </c>
      <c r="AP271" s="19" t="s">
        <v>18</v>
      </c>
      <c r="AQ271" s="19"/>
    </row>
    <row r="272" spans="40:43">
      <c r="AN272" s="182" t="s">
        <v>389</v>
      </c>
      <c r="AO272" s="182" t="s">
        <v>383</v>
      </c>
      <c r="AP272" s="182" t="s">
        <v>32</v>
      </c>
      <c r="AQ272" s="19"/>
    </row>
    <row r="273" spans="40:43">
      <c r="AN273" s="182" t="s">
        <v>390</v>
      </c>
      <c r="AO273" s="182" t="s">
        <v>383</v>
      </c>
      <c r="AP273" s="12" t="s">
        <v>18</v>
      </c>
      <c r="AQ273" s="19"/>
    </row>
    <row r="274" spans="40:43">
      <c r="AN274" s="182" t="s">
        <v>391</v>
      </c>
      <c r="AO274" s="182" t="s">
        <v>383</v>
      </c>
      <c r="AP274" s="182" t="s">
        <v>32</v>
      </c>
      <c r="AQ274" s="19"/>
    </row>
    <row r="275" spans="40:43">
      <c r="AN275" s="182" t="s">
        <v>392</v>
      </c>
      <c r="AO275" s="182" t="s">
        <v>383</v>
      </c>
      <c r="AP275" s="12" t="s">
        <v>18</v>
      </c>
      <c r="AQ275" s="19"/>
    </row>
    <row r="276" spans="40:43">
      <c r="AN276" s="182" t="s">
        <v>393</v>
      </c>
      <c r="AO276" s="182" t="s">
        <v>383</v>
      </c>
      <c r="AP276" s="12" t="s">
        <v>32</v>
      </c>
      <c r="AQ276" s="19"/>
    </row>
    <row r="277" spans="40:43">
      <c r="AN277" s="182" t="s">
        <v>394</v>
      </c>
      <c r="AO277" s="182" t="s">
        <v>383</v>
      </c>
      <c r="AP277" s="19" t="s">
        <v>18</v>
      </c>
      <c r="AQ277" s="19"/>
    </row>
    <row r="278" spans="40:43">
      <c r="AN278" s="182" t="s">
        <v>395</v>
      </c>
      <c r="AO278" s="182" t="s">
        <v>383</v>
      </c>
      <c r="AP278" s="12" t="s">
        <v>32</v>
      </c>
      <c r="AQ278" s="19"/>
    </row>
    <row r="279" spans="40:43">
      <c r="AN279" s="182" t="s">
        <v>396</v>
      </c>
      <c r="AO279" s="182" t="s">
        <v>383</v>
      </c>
      <c r="AP279" s="19" t="s">
        <v>18</v>
      </c>
      <c r="AQ279" s="19"/>
    </row>
    <row r="280" spans="40:43">
      <c r="AN280" s="192" t="s">
        <v>1275</v>
      </c>
      <c r="AO280" s="192" t="s">
        <v>383</v>
      </c>
      <c r="AP280" s="19" t="s">
        <v>18</v>
      </c>
      <c r="AQ280" s="19"/>
    </row>
    <row r="281" spans="40:43">
      <c r="AN281" s="182" t="s">
        <v>397</v>
      </c>
      <c r="AO281" s="182" t="s">
        <v>383</v>
      </c>
      <c r="AP281" s="12" t="s">
        <v>32</v>
      </c>
      <c r="AQ281" s="19"/>
    </row>
    <row r="282" spans="40:43">
      <c r="AN282" s="182" t="s">
        <v>398</v>
      </c>
      <c r="AO282" s="182" t="s">
        <v>383</v>
      </c>
      <c r="AP282" s="12" t="s">
        <v>32</v>
      </c>
      <c r="AQ282" s="19"/>
    </row>
    <row r="283" spans="40:43">
      <c r="AN283" s="182" t="s">
        <v>399</v>
      </c>
      <c r="AO283" s="182" t="s">
        <v>383</v>
      </c>
      <c r="AP283" s="12" t="s">
        <v>32</v>
      </c>
      <c r="AQ283" s="19"/>
    </row>
    <row r="284" spans="40:43">
      <c r="AN284" s="182" t="s">
        <v>400</v>
      </c>
      <c r="AO284" s="182" t="s">
        <v>383</v>
      </c>
      <c r="AP284" s="12" t="s">
        <v>32</v>
      </c>
      <c r="AQ284" s="19"/>
    </row>
    <row r="285" spans="40:43">
      <c r="AN285" s="182" t="s">
        <v>401</v>
      </c>
      <c r="AO285" s="182" t="s">
        <v>383</v>
      </c>
      <c r="AP285" s="12" t="s">
        <v>32</v>
      </c>
      <c r="AQ285" s="19"/>
    </row>
    <row r="286" spans="40:43">
      <c r="AN286" s="182" t="s">
        <v>402</v>
      </c>
      <c r="AO286" s="182" t="s">
        <v>383</v>
      </c>
      <c r="AP286" s="12" t="s">
        <v>32</v>
      </c>
      <c r="AQ286" s="19"/>
    </row>
    <row r="287" spans="40:43">
      <c r="AN287" s="182" t="s">
        <v>403</v>
      </c>
      <c r="AO287" s="182" t="s">
        <v>383</v>
      </c>
      <c r="AP287" s="19" t="s">
        <v>18</v>
      </c>
      <c r="AQ287" s="19"/>
    </row>
    <row r="288" spans="40:43">
      <c r="AN288" s="182" t="s">
        <v>404</v>
      </c>
      <c r="AO288" s="182" t="s">
        <v>383</v>
      </c>
      <c r="AP288" s="12" t="s">
        <v>32</v>
      </c>
      <c r="AQ288" s="19"/>
    </row>
    <row r="289" spans="40:43">
      <c r="AN289" s="182" t="s">
        <v>1212</v>
      </c>
      <c r="AO289" s="182" t="s">
        <v>383</v>
      </c>
      <c r="AP289" s="12" t="s">
        <v>32</v>
      </c>
      <c r="AQ289" s="19"/>
    </row>
    <row r="290" spans="40:43">
      <c r="AN290" s="182" t="s">
        <v>405</v>
      </c>
      <c r="AO290" s="182" t="s">
        <v>383</v>
      </c>
      <c r="AP290" s="19" t="s">
        <v>18</v>
      </c>
      <c r="AQ290" s="19"/>
    </row>
    <row r="291" spans="40:43">
      <c r="AN291" s="182" t="s">
        <v>406</v>
      </c>
      <c r="AO291" s="182" t="s">
        <v>383</v>
      </c>
      <c r="AP291" s="182" t="s">
        <v>32</v>
      </c>
      <c r="AQ291" s="19"/>
    </row>
    <row r="292" spans="40:43">
      <c r="AN292" s="182" t="s">
        <v>407</v>
      </c>
      <c r="AO292" s="182" t="s">
        <v>383</v>
      </c>
      <c r="AP292" s="12" t="s">
        <v>32</v>
      </c>
      <c r="AQ292" s="19"/>
    </row>
    <row r="293" spans="40:43">
      <c r="AN293" s="182" t="s">
        <v>408</v>
      </c>
      <c r="AO293" s="182" t="s">
        <v>383</v>
      </c>
      <c r="AP293" s="12" t="s">
        <v>32</v>
      </c>
      <c r="AQ293" s="19"/>
    </row>
    <row r="294" spans="40:43">
      <c r="AN294" s="182" t="s">
        <v>409</v>
      </c>
      <c r="AO294" s="182" t="s">
        <v>383</v>
      </c>
      <c r="AP294" s="12" t="s">
        <v>32</v>
      </c>
      <c r="AQ294" s="19"/>
    </row>
    <row r="295" spans="40:43">
      <c r="AN295" s="182" t="s">
        <v>410</v>
      </c>
      <c r="AO295" s="182" t="s">
        <v>383</v>
      </c>
      <c r="AP295" s="19" t="s">
        <v>18</v>
      </c>
      <c r="AQ295" s="19"/>
    </row>
    <row r="296" spans="40:43">
      <c r="AN296" s="182" t="s">
        <v>411</v>
      </c>
      <c r="AO296" s="182" t="s">
        <v>383</v>
      </c>
      <c r="AP296" s="19" t="s">
        <v>18</v>
      </c>
      <c r="AQ296" s="19"/>
    </row>
    <row r="297" spans="40:43">
      <c r="AN297" s="182" t="s">
        <v>412</v>
      </c>
      <c r="AO297" s="182" t="s">
        <v>383</v>
      </c>
      <c r="AP297" s="12" t="s">
        <v>32</v>
      </c>
      <c r="AQ297" s="19"/>
    </row>
    <row r="298" spans="40:43">
      <c r="AN298" s="182" t="s">
        <v>413</v>
      </c>
      <c r="AO298" s="182" t="s">
        <v>383</v>
      </c>
      <c r="AP298" s="182" t="s">
        <v>32</v>
      </c>
      <c r="AQ298" s="19"/>
    </row>
    <row r="299" spans="40:43">
      <c r="AN299" s="182" t="s">
        <v>414</v>
      </c>
      <c r="AO299" s="182" t="s">
        <v>383</v>
      </c>
      <c r="AP299" s="12" t="s">
        <v>32</v>
      </c>
      <c r="AQ299" s="19"/>
    </row>
    <row r="300" spans="40:43">
      <c r="AN300" s="182" t="s">
        <v>415</v>
      </c>
      <c r="AO300" s="182" t="s">
        <v>383</v>
      </c>
      <c r="AP300" s="12" t="s">
        <v>32</v>
      </c>
      <c r="AQ300" s="19"/>
    </row>
    <row r="301" spans="40:43">
      <c r="AN301" s="192" t="s">
        <v>1274</v>
      </c>
      <c r="AO301" s="192" t="s">
        <v>383</v>
      </c>
      <c r="AP301" s="19" t="s">
        <v>18</v>
      </c>
      <c r="AQ301" s="19"/>
    </row>
    <row r="302" spans="40:43">
      <c r="AN302" s="182" t="s">
        <v>416</v>
      </c>
      <c r="AO302" s="182" t="s">
        <v>383</v>
      </c>
      <c r="AP302" s="12" t="s">
        <v>32</v>
      </c>
      <c r="AQ302" s="19"/>
    </row>
    <row r="303" spans="40:43">
      <c r="AN303" s="182" t="s">
        <v>417</v>
      </c>
      <c r="AO303" s="182" t="s">
        <v>1203</v>
      </c>
      <c r="AP303" s="12" t="s">
        <v>32</v>
      </c>
      <c r="AQ303" s="19"/>
    </row>
    <row r="304" spans="40:43">
      <c r="AN304" s="182" t="s">
        <v>418</v>
      </c>
      <c r="AO304" s="182" t="s">
        <v>1203</v>
      </c>
      <c r="AP304" s="12" t="s">
        <v>32</v>
      </c>
      <c r="AQ304" s="19"/>
    </row>
    <row r="305" spans="40:43">
      <c r="AN305" s="182" t="s">
        <v>419</v>
      </c>
      <c r="AO305" s="182" t="s">
        <v>1203</v>
      </c>
      <c r="AP305" s="12" t="s">
        <v>32</v>
      </c>
      <c r="AQ305" s="19"/>
    </row>
    <row r="306" spans="40:43">
      <c r="AN306" s="182" t="s">
        <v>420</v>
      </c>
      <c r="AO306" s="182" t="s">
        <v>1203</v>
      </c>
      <c r="AP306" s="12" t="s">
        <v>32</v>
      </c>
      <c r="AQ306" s="19"/>
    </row>
    <row r="307" spans="40:43">
      <c r="AN307" s="182" t="s">
        <v>421</v>
      </c>
      <c r="AO307" s="182" t="s">
        <v>1203</v>
      </c>
      <c r="AP307" s="12" t="s">
        <v>32</v>
      </c>
      <c r="AQ307" s="19"/>
    </row>
    <row r="308" spans="40:43">
      <c r="AN308" s="182" t="s">
        <v>422</v>
      </c>
      <c r="AO308" s="182" t="s">
        <v>1203</v>
      </c>
      <c r="AP308" s="12" t="s">
        <v>32</v>
      </c>
      <c r="AQ308" s="19"/>
    </row>
    <row r="309" spans="40:43">
      <c r="AN309" s="182" t="s">
        <v>423</v>
      </c>
      <c r="AO309" s="182" t="s">
        <v>1203</v>
      </c>
      <c r="AP309" s="12" t="s">
        <v>32</v>
      </c>
      <c r="AQ309" s="19"/>
    </row>
    <row r="310" spans="40:43">
      <c r="AN310" s="182" t="s">
        <v>424</v>
      </c>
      <c r="AO310" s="182" t="s">
        <v>1203</v>
      </c>
      <c r="AP310" s="12" t="s">
        <v>32</v>
      </c>
      <c r="AQ310" s="19"/>
    </row>
    <row r="311" spans="40:43">
      <c r="AN311" s="182" t="s">
        <v>425</v>
      </c>
      <c r="AO311" s="182" t="s">
        <v>1203</v>
      </c>
      <c r="AP311" s="12" t="s">
        <v>32</v>
      </c>
      <c r="AQ311" s="19"/>
    </row>
    <row r="312" spans="40:43">
      <c r="AN312" s="182" t="s">
        <v>426</v>
      </c>
      <c r="AO312" s="182" t="s">
        <v>1203</v>
      </c>
      <c r="AP312" s="12" t="s">
        <v>32</v>
      </c>
      <c r="AQ312" s="19"/>
    </row>
    <row r="313" spans="40:43">
      <c r="AN313" s="182" t="s">
        <v>427</v>
      </c>
      <c r="AO313" s="182" t="s">
        <v>1203</v>
      </c>
      <c r="AP313" s="12" t="s">
        <v>32</v>
      </c>
      <c r="AQ313" s="19"/>
    </row>
    <row r="314" spans="40:43">
      <c r="AN314" s="182" t="s">
        <v>428</v>
      </c>
      <c r="AO314" s="182" t="s">
        <v>1203</v>
      </c>
      <c r="AP314" s="12" t="s">
        <v>32</v>
      </c>
      <c r="AQ314" s="19"/>
    </row>
    <row r="315" spans="40:43">
      <c r="AN315" s="182" t="s">
        <v>1212</v>
      </c>
      <c r="AO315" s="182" t="s">
        <v>1203</v>
      </c>
      <c r="AP315" s="12" t="s">
        <v>32</v>
      </c>
      <c r="AQ315" s="19"/>
    </row>
    <row r="316" spans="40:43">
      <c r="AN316" s="182" t="s">
        <v>429</v>
      </c>
      <c r="AO316" s="182" t="s">
        <v>1203</v>
      </c>
      <c r="AP316" s="12" t="s">
        <v>32</v>
      </c>
      <c r="AQ316" s="19"/>
    </row>
    <row r="317" spans="40:43">
      <c r="AN317" s="182" t="s">
        <v>430</v>
      </c>
      <c r="AO317" s="182" t="s">
        <v>1203</v>
      </c>
      <c r="AP317" s="12" t="s">
        <v>32</v>
      </c>
      <c r="AQ317" s="19"/>
    </row>
    <row r="318" spans="40:43">
      <c r="AN318" s="182" t="s">
        <v>431</v>
      </c>
      <c r="AO318" s="182" t="s">
        <v>1203</v>
      </c>
      <c r="AP318" s="12" t="s">
        <v>32</v>
      </c>
      <c r="AQ318" s="19"/>
    </row>
    <row r="319" spans="40:43">
      <c r="AN319" s="182" t="s">
        <v>432</v>
      </c>
      <c r="AO319" s="182" t="s">
        <v>1203</v>
      </c>
      <c r="AP319" s="12" t="s">
        <v>32</v>
      </c>
      <c r="AQ319" s="19"/>
    </row>
    <row r="320" spans="40:43">
      <c r="AN320" s="182" t="s">
        <v>433</v>
      </c>
      <c r="AO320" s="182" t="s">
        <v>1203</v>
      </c>
      <c r="AP320" s="12" t="s">
        <v>32</v>
      </c>
      <c r="AQ320" s="19"/>
    </row>
    <row r="321" spans="40:43">
      <c r="AN321" s="182" t="s">
        <v>434</v>
      </c>
      <c r="AO321" s="182" t="s">
        <v>1204</v>
      </c>
      <c r="AP321" s="12" t="s">
        <v>32</v>
      </c>
      <c r="AQ321" s="19"/>
    </row>
    <row r="322" spans="40:43">
      <c r="AN322" s="182" t="s">
        <v>435</v>
      </c>
      <c r="AO322" s="182" t="s">
        <v>1204</v>
      </c>
      <c r="AP322" s="12" t="s">
        <v>32</v>
      </c>
      <c r="AQ322" s="19"/>
    </row>
    <row r="323" spans="40:43">
      <c r="AN323" s="182" t="s">
        <v>436</v>
      </c>
      <c r="AO323" s="182" t="s">
        <v>1204</v>
      </c>
      <c r="AP323" s="12" t="s">
        <v>32</v>
      </c>
      <c r="AQ323" s="19"/>
    </row>
    <row r="324" spans="40:43">
      <c r="AN324" s="182" t="s">
        <v>437</v>
      </c>
      <c r="AO324" s="182" t="s">
        <v>1204</v>
      </c>
      <c r="AP324" s="12" t="s">
        <v>32</v>
      </c>
      <c r="AQ324" s="19"/>
    </row>
    <row r="325" spans="40:43">
      <c r="AN325" s="182" t="s">
        <v>438</v>
      </c>
      <c r="AO325" s="182" t="s">
        <v>1204</v>
      </c>
      <c r="AP325" s="12" t="s">
        <v>32</v>
      </c>
      <c r="AQ325" s="19"/>
    </row>
    <row r="326" spans="40:43">
      <c r="AN326" s="182" t="s">
        <v>439</v>
      </c>
      <c r="AO326" s="182" t="s">
        <v>1204</v>
      </c>
      <c r="AP326" s="12" t="s">
        <v>32</v>
      </c>
      <c r="AQ326" s="19"/>
    </row>
    <row r="327" spans="40:43">
      <c r="AN327" s="182" t="s">
        <v>440</v>
      </c>
      <c r="AO327" s="182" t="s">
        <v>1204</v>
      </c>
      <c r="AP327" s="12" t="s">
        <v>32</v>
      </c>
      <c r="AQ327" s="19"/>
    </row>
    <row r="328" spans="40:43">
      <c r="AN328" s="182" t="s">
        <v>441</v>
      </c>
      <c r="AO328" s="182" t="s">
        <v>1204</v>
      </c>
      <c r="AP328" s="12" t="s">
        <v>32</v>
      </c>
      <c r="AQ328" s="19"/>
    </row>
    <row r="329" spans="40:43">
      <c r="AN329" s="182" t="s">
        <v>442</v>
      </c>
      <c r="AO329" s="12" t="s">
        <v>1204</v>
      </c>
      <c r="AP329" s="12" t="s">
        <v>32</v>
      </c>
      <c r="AQ329" s="19"/>
    </row>
    <row r="330" spans="40:43">
      <c r="AN330" s="182" t="s">
        <v>443</v>
      </c>
      <c r="AO330" s="182" t="s">
        <v>1204</v>
      </c>
      <c r="AP330" s="182" t="s">
        <v>32</v>
      </c>
      <c r="AQ330" s="19"/>
    </row>
    <row r="331" spans="40:43">
      <c r="AN331" s="182" t="s">
        <v>444</v>
      </c>
      <c r="AO331" s="182" t="s">
        <v>1204</v>
      </c>
      <c r="AP331" s="12" t="s">
        <v>32</v>
      </c>
      <c r="AQ331" s="19"/>
    </row>
    <row r="332" spans="40:43">
      <c r="AN332" s="182" t="s">
        <v>1212</v>
      </c>
      <c r="AO332" s="182" t="s">
        <v>1204</v>
      </c>
      <c r="AP332" s="12" t="s">
        <v>32</v>
      </c>
      <c r="AQ332" s="19"/>
    </row>
    <row r="333" spans="40:43">
      <c r="AN333" s="182" t="s">
        <v>445</v>
      </c>
      <c r="AO333" s="182" t="s">
        <v>1204</v>
      </c>
      <c r="AP333" s="12" t="s">
        <v>32</v>
      </c>
      <c r="AQ333" s="19"/>
    </row>
    <row r="334" spans="40:43">
      <c r="AN334" s="182" t="s">
        <v>446</v>
      </c>
      <c r="AO334" s="182" t="s">
        <v>1204</v>
      </c>
      <c r="AP334" s="12" t="s">
        <v>32</v>
      </c>
      <c r="AQ334" s="19"/>
    </row>
    <row r="335" spans="40:43">
      <c r="AN335" s="182" t="s">
        <v>447</v>
      </c>
      <c r="AO335" s="182" t="s">
        <v>1204</v>
      </c>
      <c r="AP335" s="12" t="s">
        <v>32</v>
      </c>
      <c r="AQ335" s="19"/>
    </row>
    <row r="336" spans="40:43">
      <c r="AN336" s="182" t="s">
        <v>448</v>
      </c>
      <c r="AO336" s="182" t="s">
        <v>1204</v>
      </c>
      <c r="AP336" s="12" t="s">
        <v>32</v>
      </c>
      <c r="AQ336" s="19"/>
    </row>
    <row r="337" spans="40:43">
      <c r="AN337" s="182" t="s">
        <v>449</v>
      </c>
      <c r="AO337" s="182" t="s">
        <v>1204</v>
      </c>
      <c r="AP337" s="12" t="s">
        <v>32</v>
      </c>
      <c r="AQ337" s="19"/>
    </row>
    <row r="338" spans="40:43">
      <c r="AN338" s="182" t="s">
        <v>450</v>
      </c>
      <c r="AO338" s="182" t="s">
        <v>451</v>
      </c>
      <c r="AP338" s="12" t="s">
        <v>32</v>
      </c>
      <c r="AQ338" s="19"/>
    </row>
    <row r="339" spans="40:43">
      <c r="AN339" s="182" t="s">
        <v>452</v>
      </c>
      <c r="AO339" s="182" t="s">
        <v>451</v>
      </c>
      <c r="AP339" s="12" t="s">
        <v>32</v>
      </c>
      <c r="AQ339" s="19"/>
    </row>
    <row r="340" spans="40:43">
      <c r="AN340" s="182" t="s">
        <v>453</v>
      </c>
      <c r="AO340" s="182" t="s">
        <v>451</v>
      </c>
      <c r="AP340" s="12" t="s">
        <v>32</v>
      </c>
      <c r="AQ340" s="19"/>
    </row>
    <row r="341" spans="40:43">
      <c r="AN341" s="182" t="s">
        <v>454</v>
      </c>
      <c r="AO341" s="182" t="s">
        <v>451</v>
      </c>
      <c r="AP341" s="12" t="s">
        <v>32</v>
      </c>
      <c r="AQ341" s="19"/>
    </row>
    <row r="342" spans="40:43">
      <c r="AN342" s="182" t="s">
        <v>455</v>
      </c>
      <c r="AO342" s="182" t="s">
        <v>451</v>
      </c>
      <c r="AP342" s="12" t="s">
        <v>32</v>
      </c>
      <c r="AQ342" s="19"/>
    </row>
    <row r="343" spans="40:43">
      <c r="AN343" s="182" t="s">
        <v>456</v>
      </c>
      <c r="AO343" s="182" t="s">
        <v>451</v>
      </c>
      <c r="AP343" s="12" t="s">
        <v>32</v>
      </c>
      <c r="AQ343" s="19"/>
    </row>
    <row r="344" spans="40:43">
      <c r="AN344" s="182" t="s">
        <v>457</v>
      </c>
      <c r="AO344" s="182" t="s">
        <v>451</v>
      </c>
      <c r="AP344" s="12" t="s">
        <v>32</v>
      </c>
      <c r="AQ344" s="19"/>
    </row>
    <row r="345" spans="40:43">
      <c r="AN345" s="182" t="s">
        <v>458</v>
      </c>
      <c r="AO345" s="182" t="s">
        <v>451</v>
      </c>
      <c r="AP345" s="12" t="s">
        <v>32</v>
      </c>
      <c r="AQ345" s="19"/>
    </row>
    <row r="346" spans="40:43">
      <c r="AN346" s="182" t="s">
        <v>459</v>
      </c>
      <c r="AO346" s="182" t="s">
        <v>451</v>
      </c>
      <c r="AP346" s="12" t="s">
        <v>32</v>
      </c>
      <c r="AQ346" s="19"/>
    </row>
    <row r="347" spans="40:43">
      <c r="AN347" s="182" t="s">
        <v>460</v>
      </c>
      <c r="AO347" s="182" t="s">
        <v>451</v>
      </c>
      <c r="AP347" s="182" t="s">
        <v>32</v>
      </c>
      <c r="AQ347" s="19"/>
    </row>
    <row r="348" spans="40:43">
      <c r="AN348" s="182" t="s">
        <v>461</v>
      </c>
      <c r="AO348" s="182" t="s">
        <v>451</v>
      </c>
      <c r="AP348" s="12" t="s">
        <v>32</v>
      </c>
      <c r="AQ348" s="19"/>
    </row>
    <row r="349" spans="40:43">
      <c r="AN349" s="182" t="s">
        <v>462</v>
      </c>
      <c r="AO349" s="182" t="s">
        <v>451</v>
      </c>
      <c r="AP349" s="12" t="s">
        <v>32</v>
      </c>
      <c r="AQ349" s="19"/>
    </row>
    <row r="350" spans="40:43">
      <c r="AN350" s="182" t="s">
        <v>463</v>
      </c>
      <c r="AO350" s="182" t="s">
        <v>451</v>
      </c>
      <c r="AP350" s="12" t="s">
        <v>32</v>
      </c>
      <c r="AQ350" s="19"/>
    </row>
    <row r="351" spans="40:43">
      <c r="AN351" s="182" t="s">
        <v>1212</v>
      </c>
      <c r="AO351" s="182" t="s">
        <v>451</v>
      </c>
      <c r="AP351" s="12" t="s">
        <v>32</v>
      </c>
      <c r="AQ351" s="19"/>
    </row>
    <row r="352" spans="40:43">
      <c r="AN352" s="182" t="s">
        <v>464</v>
      </c>
      <c r="AO352" s="182" t="s">
        <v>451</v>
      </c>
      <c r="AP352" s="12" t="s">
        <v>32</v>
      </c>
      <c r="AQ352" s="19"/>
    </row>
    <row r="353" spans="40:43">
      <c r="AN353" s="182" t="s">
        <v>465</v>
      </c>
      <c r="AO353" s="182" t="s">
        <v>451</v>
      </c>
      <c r="AP353" s="12" t="s">
        <v>32</v>
      </c>
      <c r="AQ353" s="19"/>
    </row>
    <row r="354" spans="40:43">
      <c r="AN354" s="182" t="s">
        <v>466</v>
      </c>
      <c r="AO354" s="182" t="s">
        <v>451</v>
      </c>
      <c r="AP354" s="12" t="s">
        <v>32</v>
      </c>
      <c r="AQ354" s="19"/>
    </row>
    <row r="355" spans="40:43">
      <c r="AN355" s="182" t="s">
        <v>468</v>
      </c>
      <c r="AO355" s="182" t="s">
        <v>467</v>
      </c>
      <c r="AP355" s="12" t="s">
        <v>32</v>
      </c>
      <c r="AQ355" s="19"/>
    </row>
    <row r="356" spans="40:43">
      <c r="AN356" s="182" t="s">
        <v>469</v>
      </c>
      <c r="AO356" s="182" t="s">
        <v>467</v>
      </c>
      <c r="AP356" s="12" t="s">
        <v>32</v>
      </c>
      <c r="AQ356" s="19"/>
    </row>
    <row r="357" spans="40:43">
      <c r="AN357" s="182" t="s">
        <v>470</v>
      </c>
      <c r="AO357" s="182" t="s">
        <v>467</v>
      </c>
      <c r="AP357" s="12" t="s">
        <v>32</v>
      </c>
      <c r="AQ357" s="19"/>
    </row>
    <row r="358" spans="40:43">
      <c r="AN358" s="182" t="s">
        <v>471</v>
      </c>
      <c r="AO358" s="182" t="s">
        <v>467</v>
      </c>
      <c r="AP358" s="12" t="s">
        <v>32</v>
      </c>
      <c r="AQ358" s="19"/>
    </row>
    <row r="359" spans="40:43">
      <c r="AN359" s="182" t="s">
        <v>1230</v>
      </c>
      <c r="AO359" s="182" t="s">
        <v>467</v>
      </c>
      <c r="AP359" s="12" t="s">
        <v>32</v>
      </c>
      <c r="AQ359" s="19"/>
    </row>
    <row r="360" spans="40:43">
      <c r="AN360" s="182" t="s">
        <v>472</v>
      </c>
      <c r="AO360" s="182" t="s">
        <v>467</v>
      </c>
      <c r="AP360" s="12" t="s">
        <v>32</v>
      </c>
      <c r="AQ360" s="19"/>
    </row>
    <row r="361" spans="40:43">
      <c r="AN361" s="182" t="s">
        <v>473</v>
      </c>
      <c r="AO361" s="182" t="s">
        <v>467</v>
      </c>
      <c r="AP361" s="12" t="s">
        <v>32</v>
      </c>
      <c r="AQ361" s="19"/>
    </row>
    <row r="362" spans="40:43">
      <c r="AN362" s="182" t="s">
        <v>474</v>
      </c>
      <c r="AO362" s="182" t="s">
        <v>467</v>
      </c>
      <c r="AP362" s="12" t="s">
        <v>18</v>
      </c>
      <c r="AQ362" s="19"/>
    </row>
    <row r="363" spans="40:43">
      <c r="AN363" s="182" t="s">
        <v>475</v>
      </c>
      <c r="AO363" s="182" t="s">
        <v>467</v>
      </c>
      <c r="AP363" s="12" t="s">
        <v>32</v>
      </c>
      <c r="AQ363" s="19"/>
    </row>
    <row r="364" spans="40:43">
      <c r="AN364" s="182" t="s">
        <v>476</v>
      </c>
      <c r="AO364" s="182" t="s">
        <v>467</v>
      </c>
      <c r="AP364" s="12" t="s">
        <v>32</v>
      </c>
      <c r="AQ364" s="19"/>
    </row>
    <row r="365" spans="40:43">
      <c r="AN365" s="182" t="s">
        <v>477</v>
      </c>
      <c r="AO365" s="182" t="s">
        <v>467</v>
      </c>
      <c r="AP365" s="182" t="s">
        <v>32</v>
      </c>
      <c r="AQ365" s="19"/>
    </row>
    <row r="366" spans="40:43">
      <c r="AN366" s="182" t="s">
        <v>478</v>
      </c>
      <c r="AO366" s="182" t="s">
        <v>467</v>
      </c>
      <c r="AP366" s="12" t="s">
        <v>32</v>
      </c>
      <c r="AQ366" s="19"/>
    </row>
    <row r="367" spans="40:43">
      <c r="AN367" s="192" t="s">
        <v>1262</v>
      </c>
      <c r="AO367" s="192" t="s">
        <v>467</v>
      </c>
      <c r="AP367" s="19" t="s">
        <v>18</v>
      </c>
      <c r="AQ367" s="19"/>
    </row>
    <row r="368" spans="40:43">
      <c r="AN368" s="182" t="s">
        <v>479</v>
      </c>
      <c r="AO368" s="182" t="s">
        <v>467</v>
      </c>
      <c r="AP368" s="19" t="s">
        <v>18</v>
      </c>
      <c r="AQ368" s="19"/>
    </row>
    <row r="369" spans="40:43">
      <c r="AN369" s="192" t="s">
        <v>1270</v>
      </c>
      <c r="AO369" s="192" t="s">
        <v>467</v>
      </c>
      <c r="AP369" s="19" t="s">
        <v>18</v>
      </c>
      <c r="AQ369" s="19"/>
    </row>
    <row r="370" spans="40:43">
      <c r="AN370" s="182" t="s">
        <v>480</v>
      </c>
      <c r="AO370" s="182" t="s">
        <v>467</v>
      </c>
      <c r="AP370" s="12" t="s">
        <v>32</v>
      </c>
      <c r="AQ370" s="19"/>
    </row>
    <row r="371" spans="40:43">
      <c r="AN371" s="182" t="s">
        <v>481</v>
      </c>
      <c r="AO371" s="182" t="s">
        <v>467</v>
      </c>
      <c r="AP371" s="12" t="s">
        <v>32</v>
      </c>
      <c r="AQ371" s="19"/>
    </row>
    <row r="372" spans="40:43">
      <c r="AN372" s="182" t="s">
        <v>482</v>
      </c>
      <c r="AO372" s="182" t="s">
        <v>467</v>
      </c>
      <c r="AP372" s="12" t="s">
        <v>32</v>
      </c>
      <c r="AQ372" s="19"/>
    </row>
    <row r="373" spans="40:43">
      <c r="AN373" s="182" t="s">
        <v>483</v>
      </c>
      <c r="AO373" s="182" t="s">
        <v>467</v>
      </c>
      <c r="AP373" s="12" t="s">
        <v>32</v>
      </c>
      <c r="AQ373" s="19"/>
    </row>
    <row r="374" spans="40:43">
      <c r="AN374" s="182" t="s">
        <v>484</v>
      </c>
      <c r="AO374" s="182" t="s">
        <v>467</v>
      </c>
      <c r="AP374" s="12" t="s">
        <v>32</v>
      </c>
      <c r="AQ374" s="19"/>
    </row>
    <row r="375" spans="40:43">
      <c r="AN375" s="182" t="s">
        <v>485</v>
      </c>
      <c r="AO375" s="182" t="s">
        <v>467</v>
      </c>
      <c r="AP375" s="12" t="s">
        <v>32</v>
      </c>
      <c r="AQ375" s="19"/>
    </row>
    <row r="376" spans="40:43">
      <c r="AN376" s="182" t="s">
        <v>486</v>
      </c>
      <c r="AO376" s="182" t="s">
        <v>467</v>
      </c>
      <c r="AP376" s="12" t="s">
        <v>32</v>
      </c>
      <c r="AQ376" s="19"/>
    </row>
    <row r="377" spans="40:43">
      <c r="AN377" s="182" t="s">
        <v>487</v>
      </c>
      <c r="AO377" s="182" t="s">
        <v>467</v>
      </c>
      <c r="AP377" s="12" t="s">
        <v>32</v>
      </c>
      <c r="AQ377" s="19"/>
    </row>
    <row r="378" spans="40:43">
      <c r="AN378" s="182" t="s">
        <v>488</v>
      </c>
      <c r="AO378" s="182" t="s">
        <v>467</v>
      </c>
      <c r="AP378" s="182" t="s">
        <v>32</v>
      </c>
      <c r="AQ378" s="19"/>
    </row>
    <row r="379" spans="40:43">
      <c r="AN379" s="182" t="s">
        <v>489</v>
      </c>
      <c r="AO379" s="182" t="s">
        <v>467</v>
      </c>
      <c r="AP379" s="12" t="s">
        <v>32</v>
      </c>
      <c r="AQ379" s="19"/>
    </row>
    <row r="380" spans="40:43">
      <c r="AN380" s="182" t="s">
        <v>490</v>
      </c>
      <c r="AO380" s="182" t="s">
        <v>467</v>
      </c>
      <c r="AP380" s="12" t="s">
        <v>32</v>
      </c>
      <c r="AQ380" s="19"/>
    </row>
    <row r="381" spans="40:43">
      <c r="AN381" s="182" t="s">
        <v>491</v>
      </c>
      <c r="AO381" s="182" t="s">
        <v>467</v>
      </c>
      <c r="AP381" s="12" t="s">
        <v>32</v>
      </c>
      <c r="AQ381" s="19"/>
    </row>
    <row r="382" spans="40:43">
      <c r="AN382" s="182" t="s">
        <v>492</v>
      </c>
      <c r="AO382" s="182" t="s">
        <v>467</v>
      </c>
      <c r="AP382" s="182" t="s">
        <v>32</v>
      </c>
      <c r="AQ382" s="19"/>
    </row>
    <row r="383" spans="40:43">
      <c r="AN383" s="182" t="s">
        <v>493</v>
      </c>
      <c r="AO383" s="182" t="s">
        <v>467</v>
      </c>
      <c r="AP383" s="19" t="s">
        <v>18</v>
      </c>
      <c r="AQ383" s="19"/>
    </row>
    <row r="384" spans="40:43">
      <c r="AN384" s="192" t="s">
        <v>1271</v>
      </c>
      <c r="AO384" s="192" t="s">
        <v>467</v>
      </c>
      <c r="AP384" s="19" t="s">
        <v>18</v>
      </c>
      <c r="AQ384" s="19"/>
    </row>
    <row r="385" spans="40:43">
      <c r="AN385" s="182" t="s">
        <v>494</v>
      </c>
      <c r="AO385" s="182" t="s">
        <v>467</v>
      </c>
      <c r="AP385" s="12" t="s">
        <v>32</v>
      </c>
      <c r="AQ385" s="19"/>
    </row>
    <row r="386" spans="40:43">
      <c r="AN386" s="182" t="s">
        <v>495</v>
      </c>
      <c r="AO386" s="182" t="s">
        <v>467</v>
      </c>
      <c r="AP386" s="12" t="s">
        <v>32</v>
      </c>
      <c r="AQ386" s="19"/>
    </row>
    <row r="387" spans="40:43">
      <c r="AN387" s="182" t="s">
        <v>496</v>
      </c>
      <c r="AO387" s="182" t="s">
        <v>467</v>
      </c>
      <c r="AP387" s="12" t="s">
        <v>32</v>
      </c>
      <c r="AQ387" s="19"/>
    </row>
    <row r="388" spans="40:43">
      <c r="AN388" s="192" t="s">
        <v>1265</v>
      </c>
      <c r="AO388" s="192" t="s">
        <v>467</v>
      </c>
      <c r="AP388" s="19" t="s">
        <v>18</v>
      </c>
      <c r="AQ388" s="19"/>
    </row>
    <row r="389" spans="40:43">
      <c r="AN389" s="182" t="s">
        <v>497</v>
      </c>
      <c r="AO389" s="182" t="s">
        <v>467</v>
      </c>
      <c r="AP389" s="12" t="s">
        <v>32</v>
      </c>
      <c r="AQ389" s="19"/>
    </row>
    <row r="390" spans="40:43">
      <c r="AN390" s="182" t="s">
        <v>498</v>
      </c>
      <c r="AO390" s="182" t="s">
        <v>467</v>
      </c>
      <c r="AP390" s="19" t="s">
        <v>18</v>
      </c>
      <c r="AQ390" s="19"/>
    </row>
    <row r="391" spans="40:43">
      <c r="AN391" s="182" t="s">
        <v>499</v>
      </c>
      <c r="AO391" s="182" t="s">
        <v>467</v>
      </c>
      <c r="AP391" s="19" t="s">
        <v>32</v>
      </c>
      <c r="AQ391" s="19"/>
    </row>
    <row r="392" spans="40:43">
      <c r="AN392" s="182" t="s">
        <v>500</v>
      </c>
      <c r="AO392" s="182" t="s">
        <v>467</v>
      </c>
      <c r="AP392" s="12" t="s">
        <v>32</v>
      </c>
      <c r="AQ392" s="19"/>
    </row>
    <row r="393" spans="40:43">
      <c r="AN393" s="182" t="s">
        <v>501</v>
      </c>
      <c r="AO393" s="182" t="s">
        <v>467</v>
      </c>
      <c r="AP393" s="12" t="s">
        <v>32</v>
      </c>
      <c r="AQ393" s="19"/>
    </row>
    <row r="394" spans="40:43">
      <c r="AN394" s="182" t="s">
        <v>502</v>
      </c>
      <c r="AO394" s="182" t="s">
        <v>467</v>
      </c>
      <c r="AP394" s="182" t="s">
        <v>32</v>
      </c>
      <c r="AQ394" s="19"/>
    </row>
    <row r="395" spans="40:43">
      <c r="AN395" s="182" t="s">
        <v>503</v>
      </c>
      <c r="AO395" s="182" t="s">
        <v>467</v>
      </c>
      <c r="AP395" s="182" t="s">
        <v>32</v>
      </c>
      <c r="AQ395" s="19"/>
    </row>
    <row r="396" spans="40:43">
      <c r="AN396" s="182" t="s">
        <v>504</v>
      </c>
      <c r="AO396" s="182" t="s">
        <v>467</v>
      </c>
      <c r="AP396" s="12" t="s">
        <v>32</v>
      </c>
      <c r="AQ396" s="19"/>
    </row>
    <row r="397" spans="40:43">
      <c r="AN397" s="182" t="s">
        <v>505</v>
      </c>
      <c r="AO397" s="182" t="s">
        <v>467</v>
      </c>
      <c r="AP397" s="12" t="s">
        <v>32</v>
      </c>
      <c r="AQ397" s="19"/>
    </row>
    <row r="398" spans="40:43">
      <c r="AN398" s="182" t="s">
        <v>506</v>
      </c>
      <c r="AO398" s="182" t="s">
        <v>467</v>
      </c>
      <c r="AP398" s="12" t="s">
        <v>32</v>
      </c>
      <c r="AQ398" s="19"/>
    </row>
    <row r="399" spans="40:43">
      <c r="AN399" s="182" t="s">
        <v>507</v>
      </c>
      <c r="AO399" s="182" t="s">
        <v>467</v>
      </c>
      <c r="AP399" s="12" t="s">
        <v>32</v>
      </c>
      <c r="AQ399" s="19"/>
    </row>
    <row r="400" spans="40:43">
      <c r="AN400" s="182" t="s">
        <v>508</v>
      </c>
      <c r="AO400" s="182" t="s">
        <v>467</v>
      </c>
      <c r="AP400" s="12" t="s">
        <v>32</v>
      </c>
      <c r="AQ400" s="19"/>
    </row>
    <row r="401" spans="40:43">
      <c r="AN401" s="182" t="s">
        <v>509</v>
      </c>
      <c r="AO401" s="182" t="s">
        <v>467</v>
      </c>
      <c r="AP401" s="12" t="s">
        <v>32</v>
      </c>
      <c r="AQ401" s="19"/>
    </row>
    <row r="402" spans="40:43">
      <c r="AN402" s="182" t="s">
        <v>1212</v>
      </c>
      <c r="AO402" s="182" t="s">
        <v>467</v>
      </c>
      <c r="AP402" s="12" t="s">
        <v>32</v>
      </c>
      <c r="AQ402" s="19"/>
    </row>
    <row r="403" spans="40:43">
      <c r="AN403" s="182" t="s">
        <v>510</v>
      </c>
      <c r="AO403" s="182" t="s">
        <v>467</v>
      </c>
      <c r="AP403" s="182" t="s">
        <v>32</v>
      </c>
      <c r="AQ403" s="19"/>
    </row>
    <row r="404" spans="40:43">
      <c r="AN404" s="182" t="s">
        <v>511</v>
      </c>
      <c r="AO404" s="182" t="s">
        <v>467</v>
      </c>
      <c r="AP404" s="12" t="s">
        <v>32</v>
      </c>
      <c r="AQ404" s="19"/>
    </row>
    <row r="405" spans="40:43">
      <c r="AN405" s="192" t="s">
        <v>1269</v>
      </c>
      <c r="AO405" s="192" t="s">
        <v>467</v>
      </c>
      <c r="AP405" s="19" t="s">
        <v>18</v>
      </c>
      <c r="AQ405" s="19"/>
    </row>
    <row r="406" spans="40:43">
      <c r="AN406" s="182" t="s">
        <v>512</v>
      </c>
      <c r="AO406" s="182" t="s">
        <v>467</v>
      </c>
      <c r="AP406" s="19" t="s">
        <v>18</v>
      </c>
      <c r="AQ406" s="19"/>
    </row>
    <row r="407" spans="40:43">
      <c r="AN407" s="182" t="s">
        <v>513</v>
      </c>
      <c r="AO407" s="182" t="s">
        <v>467</v>
      </c>
      <c r="AP407" s="12" t="s">
        <v>32</v>
      </c>
      <c r="AQ407" s="19"/>
    </row>
    <row r="408" spans="40:43">
      <c r="AN408" s="19" t="s">
        <v>514</v>
      </c>
      <c r="AO408" s="12" t="s">
        <v>467</v>
      </c>
      <c r="AP408" s="12" t="s">
        <v>32</v>
      </c>
      <c r="AQ408" s="19"/>
    </row>
    <row r="409" spans="40:43">
      <c r="AN409" s="19" t="s">
        <v>515</v>
      </c>
      <c r="AO409" s="182" t="s">
        <v>467</v>
      </c>
      <c r="AP409" s="12" t="s">
        <v>32</v>
      </c>
      <c r="AQ409" s="19"/>
    </row>
    <row r="410" spans="40:43">
      <c r="AN410" s="19" t="s">
        <v>516</v>
      </c>
      <c r="AO410" s="182" t="s">
        <v>467</v>
      </c>
      <c r="AP410" s="12" t="s">
        <v>32</v>
      </c>
      <c r="AQ410" s="19"/>
    </row>
    <row r="411" spans="40:43">
      <c r="AN411" s="19" t="s">
        <v>517</v>
      </c>
      <c r="AO411" s="182" t="s">
        <v>467</v>
      </c>
      <c r="AP411" s="12" t="s">
        <v>32</v>
      </c>
      <c r="AQ411" s="19"/>
    </row>
    <row r="412" spans="40:43">
      <c r="AN412" s="19" t="s">
        <v>518</v>
      </c>
      <c r="AO412" s="182" t="s">
        <v>467</v>
      </c>
      <c r="AP412" s="12" t="s">
        <v>32</v>
      </c>
      <c r="AQ412" s="19"/>
    </row>
    <row r="413" spans="40:43">
      <c r="AN413" s="19" t="s">
        <v>519</v>
      </c>
      <c r="AO413" s="182" t="s">
        <v>467</v>
      </c>
      <c r="AP413" s="12" t="s">
        <v>32</v>
      </c>
      <c r="AQ413" s="19"/>
    </row>
    <row r="414" spans="40:43">
      <c r="AN414" s="19" t="s">
        <v>520</v>
      </c>
      <c r="AO414" s="182" t="s">
        <v>467</v>
      </c>
      <c r="AP414" s="12" t="s">
        <v>32</v>
      </c>
      <c r="AQ414" s="19"/>
    </row>
    <row r="415" spans="40:43">
      <c r="AN415" s="19" t="s">
        <v>521</v>
      </c>
      <c r="AO415" s="182" t="s">
        <v>467</v>
      </c>
      <c r="AP415" s="12" t="s">
        <v>32</v>
      </c>
      <c r="AQ415" s="19"/>
    </row>
    <row r="416" spans="40:43">
      <c r="AN416" s="19" t="s">
        <v>522</v>
      </c>
      <c r="AO416" s="182" t="s">
        <v>467</v>
      </c>
      <c r="AP416" s="12" t="s">
        <v>32</v>
      </c>
      <c r="AQ416" s="19"/>
    </row>
    <row r="417" spans="40:43">
      <c r="AN417" s="192" t="s">
        <v>1260</v>
      </c>
      <c r="AO417" s="192" t="s">
        <v>467</v>
      </c>
      <c r="AP417" s="19" t="s">
        <v>18</v>
      </c>
      <c r="AQ417" s="19"/>
    </row>
    <row r="418" spans="40:43">
      <c r="AN418" s="19" t="s">
        <v>523</v>
      </c>
      <c r="AO418" s="182" t="s">
        <v>467</v>
      </c>
      <c r="AP418" s="19" t="s">
        <v>18</v>
      </c>
      <c r="AQ418" s="19"/>
    </row>
    <row r="419" spans="40:43">
      <c r="AN419" s="19" t="s">
        <v>524</v>
      </c>
      <c r="AO419" s="182" t="s">
        <v>467</v>
      </c>
      <c r="AP419" s="182" t="s">
        <v>32</v>
      </c>
      <c r="AQ419" s="19"/>
    </row>
    <row r="420" spans="40:43">
      <c r="AN420" s="19" t="s">
        <v>525</v>
      </c>
      <c r="AO420" s="182" t="s">
        <v>467</v>
      </c>
      <c r="AP420" s="12" t="s">
        <v>32</v>
      </c>
      <c r="AQ420" s="19"/>
    </row>
    <row r="421" spans="40:43">
      <c r="AN421" s="19" t="s">
        <v>526</v>
      </c>
      <c r="AO421" s="182" t="s">
        <v>527</v>
      </c>
      <c r="AP421" s="12" t="s">
        <v>32</v>
      </c>
      <c r="AQ421" s="19"/>
    </row>
    <row r="422" spans="40:43">
      <c r="AN422" s="19" t="s">
        <v>528</v>
      </c>
      <c r="AO422" s="182" t="s">
        <v>527</v>
      </c>
      <c r="AP422" s="12" t="s">
        <v>32</v>
      </c>
      <c r="AQ422" s="19"/>
    </row>
    <row r="423" spans="40:43">
      <c r="AN423" s="19" t="s">
        <v>529</v>
      </c>
      <c r="AO423" s="182" t="s">
        <v>527</v>
      </c>
      <c r="AP423" s="12" t="s">
        <v>32</v>
      </c>
      <c r="AQ423" s="19"/>
    </row>
    <row r="424" spans="40:43">
      <c r="AN424" s="19" t="s">
        <v>530</v>
      </c>
      <c r="AO424" s="182" t="s">
        <v>527</v>
      </c>
      <c r="AP424" s="12" t="s">
        <v>32</v>
      </c>
      <c r="AQ424" s="19"/>
    </row>
    <row r="425" spans="40:43">
      <c r="AN425" s="19" t="s">
        <v>531</v>
      </c>
      <c r="AO425" s="182" t="s">
        <v>527</v>
      </c>
      <c r="AP425" s="12" t="s">
        <v>32</v>
      </c>
      <c r="AQ425" s="19"/>
    </row>
    <row r="426" spans="40:43">
      <c r="AN426" s="19" t="s">
        <v>532</v>
      </c>
      <c r="AO426" s="183" t="s">
        <v>527</v>
      </c>
      <c r="AP426" s="12" t="s">
        <v>32</v>
      </c>
      <c r="AQ426" s="19"/>
    </row>
    <row r="427" spans="40:43">
      <c r="AN427" s="19" t="s">
        <v>533</v>
      </c>
      <c r="AO427" s="182" t="s">
        <v>527</v>
      </c>
      <c r="AP427" s="12" t="s">
        <v>32</v>
      </c>
      <c r="AQ427" s="19"/>
    </row>
    <row r="428" spans="40:43">
      <c r="AN428" s="19" t="s">
        <v>534</v>
      </c>
      <c r="AO428" s="182" t="s">
        <v>527</v>
      </c>
      <c r="AP428" s="12" t="s">
        <v>32</v>
      </c>
      <c r="AQ428" s="19"/>
    </row>
    <row r="429" spans="40:43">
      <c r="AN429" s="19" t="s">
        <v>535</v>
      </c>
      <c r="AO429" s="182" t="s">
        <v>527</v>
      </c>
      <c r="AP429" s="12" t="s">
        <v>32</v>
      </c>
      <c r="AQ429" s="19"/>
    </row>
    <row r="430" spans="40:43">
      <c r="AN430" s="182" t="s">
        <v>536</v>
      </c>
      <c r="AO430" s="182" t="s">
        <v>527</v>
      </c>
      <c r="AP430" s="12" t="s">
        <v>32</v>
      </c>
      <c r="AQ430" s="19"/>
    </row>
    <row r="431" spans="40:43">
      <c r="AN431" s="19" t="s">
        <v>537</v>
      </c>
      <c r="AO431" s="182" t="s">
        <v>527</v>
      </c>
      <c r="AP431" s="12" t="s">
        <v>32</v>
      </c>
      <c r="AQ431" s="19"/>
    </row>
    <row r="432" spans="40:43">
      <c r="AN432" s="19" t="s">
        <v>538</v>
      </c>
      <c r="AO432" s="182" t="s">
        <v>527</v>
      </c>
      <c r="AP432" s="12" t="s">
        <v>32</v>
      </c>
      <c r="AQ432" s="19"/>
    </row>
    <row r="433" spans="40:43">
      <c r="AN433" s="19" t="s">
        <v>539</v>
      </c>
      <c r="AO433" s="182" t="s">
        <v>527</v>
      </c>
      <c r="AP433" s="12" t="s">
        <v>32</v>
      </c>
      <c r="AQ433" s="19"/>
    </row>
    <row r="434" spans="40:43">
      <c r="AN434" s="19" t="s">
        <v>540</v>
      </c>
      <c r="AO434" s="182" t="s">
        <v>527</v>
      </c>
      <c r="AP434" s="12" t="s">
        <v>32</v>
      </c>
      <c r="AQ434" s="19"/>
    </row>
    <row r="435" spans="40:43">
      <c r="AN435" s="19" t="s">
        <v>541</v>
      </c>
      <c r="AO435" s="182" t="s">
        <v>527</v>
      </c>
      <c r="AP435" s="12" t="s">
        <v>32</v>
      </c>
      <c r="AQ435" s="19"/>
    </row>
    <row r="436" spans="40:43">
      <c r="AN436" s="19" t="s">
        <v>542</v>
      </c>
      <c r="AO436" s="182" t="s">
        <v>527</v>
      </c>
      <c r="AP436" s="12" t="s">
        <v>32</v>
      </c>
      <c r="AQ436" s="19"/>
    </row>
    <row r="437" spans="40:43">
      <c r="AN437" s="19" t="s">
        <v>543</v>
      </c>
      <c r="AO437" s="182" t="s">
        <v>527</v>
      </c>
      <c r="AP437" s="12" t="s">
        <v>32</v>
      </c>
      <c r="AQ437" s="19"/>
    </row>
    <row r="438" spans="40:43">
      <c r="AN438" s="19" t="s">
        <v>544</v>
      </c>
      <c r="AO438" s="182" t="s">
        <v>527</v>
      </c>
      <c r="AP438" s="12" t="s">
        <v>32</v>
      </c>
      <c r="AQ438" s="19"/>
    </row>
    <row r="439" spans="40:43">
      <c r="AN439" s="19" t="s">
        <v>545</v>
      </c>
      <c r="AO439" s="182" t="s">
        <v>527</v>
      </c>
      <c r="AP439" s="12" t="s">
        <v>32</v>
      </c>
      <c r="AQ439" s="19"/>
    </row>
    <row r="440" spans="40:43">
      <c r="AN440" s="19" t="s">
        <v>546</v>
      </c>
      <c r="AO440" s="182" t="s">
        <v>527</v>
      </c>
      <c r="AP440" s="12" t="s">
        <v>32</v>
      </c>
      <c r="AQ440" s="19"/>
    </row>
    <row r="441" spans="40:43">
      <c r="AN441" s="19" t="s">
        <v>547</v>
      </c>
      <c r="AO441" s="182" t="s">
        <v>527</v>
      </c>
      <c r="AP441" s="12" t="s">
        <v>32</v>
      </c>
      <c r="AQ441" s="19"/>
    </row>
    <row r="442" spans="40:43">
      <c r="AN442" s="182" t="s">
        <v>548</v>
      </c>
      <c r="AO442" s="182" t="s">
        <v>527</v>
      </c>
      <c r="AP442" s="12" t="s">
        <v>32</v>
      </c>
      <c r="AQ442" s="19"/>
    </row>
    <row r="443" spans="40:43">
      <c r="AN443" s="19" t="s">
        <v>549</v>
      </c>
      <c r="AO443" s="182" t="s">
        <v>527</v>
      </c>
      <c r="AP443" s="12" t="s">
        <v>32</v>
      </c>
      <c r="AQ443" s="19"/>
    </row>
    <row r="444" spans="40:43">
      <c r="AN444" s="19" t="s">
        <v>550</v>
      </c>
      <c r="AO444" s="182" t="s">
        <v>527</v>
      </c>
      <c r="AP444" s="12" t="s">
        <v>32</v>
      </c>
      <c r="AQ444" s="19"/>
    </row>
    <row r="445" spans="40:43">
      <c r="AN445" s="19" t="s">
        <v>551</v>
      </c>
      <c r="AO445" s="182" t="s">
        <v>527</v>
      </c>
      <c r="AP445" s="12" t="s">
        <v>32</v>
      </c>
      <c r="AQ445" s="19"/>
    </row>
    <row r="446" spans="40:43">
      <c r="AN446" s="182" t="s">
        <v>552</v>
      </c>
      <c r="AO446" s="182" t="s">
        <v>527</v>
      </c>
      <c r="AP446" s="12" t="s">
        <v>32</v>
      </c>
      <c r="AQ446" s="19"/>
    </row>
    <row r="447" spans="40:43">
      <c r="AN447" s="182" t="s">
        <v>553</v>
      </c>
      <c r="AO447" s="182" t="s">
        <v>527</v>
      </c>
      <c r="AP447" s="12" t="s">
        <v>32</v>
      </c>
      <c r="AQ447" s="19"/>
    </row>
    <row r="448" spans="40:43">
      <c r="AN448" s="182" t="s">
        <v>554</v>
      </c>
      <c r="AO448" s="182" t="s">
        <v>527</v>
      </c>
      <c r="AP448" s="12" t="s">
        <v>32</v>
      </c>
      <c r="AQ448" s="19"/>
    </row>
    <row r="449" spans="40:43">
      <c r="AN449" s="182" t="s">
        <v>555</v>
      </c>
      <c r="AO449" s="182" t="s">
        <v>527</v>
      </c>
      <c r="AP449" s="12" t="s">
        <v>32</v>
      </c>
      <c r="AQ449" s="19"/>
    </row>
    <row r="450" spans="40:43">
      <c r="AN450" s="182" t="s">
        <v>556</v>
      </c>
      <c r="AO450" s="182" t="s">
        <v>527</v>
      </c>
      <c r="AP450" s="182" t="s">
        <v>32</v>
      </c>
      <c r="AQ450" s="19"/>
    </row>
    <row r="451" spans="40:43">
      <c r="AN451" s="182" t="s">
        <v>557</v>
      </c>
      <c r="AO451" s="182" t="s">
        <v>527</v>
      </c>
      <c r="AP451" s="12" t="s">
        <v>32</v>
      </c>
      <c r="AQ451" s="19"/>
    </row>
    <row r="452" spans="40:43">
      <c r="AN452" s="182" t="s">
        <v>558</v>
      </c>
      <c r="AO452" s="182" t="s">
        <v>527</v>
      </c>
      <c r="AP452" s="12" t="s">
        <v>32</v>
      </c>
      <c r="AQ452" s="19"/>
    </row>
    <row r="453" spans="40:43">
      <c r="AN453" s="182" t="s">
        <v>559</v>
      </c>
      <c r="AO453" s="182" t="s">
        <v>527</v>
      </c>
      <c r="AP453" s="12" t="s">
        <v>32</v>
      </c>
      <c r="AQ453" s="19"/>
    </row>
    <row r="454" spans="40:43">
      <c r="AN454" s="182" t="s">
        <v>560</v>
      </c>
      <c r="AO454" s="182" t="s">
        <v>527</v>
      </c>
      <c r="AP454" s="12" t="s">
        <v>32</v>
      </c>
      <c r="AQ454" s="19"/>
    </row>
    <row r="455" spans="40:43">
      <c r="AN455" s="182" t="s">
        <v>1212</v>
      </c>
      <c r="AO455" s="182" t="s">
        <v>527</v>
      </c>
      <c r="AP455" s="12" t="s">
        <v>32</v>
      </c>
      <c r="AQ455" s="19"/>
    </row>
    <row r="456" spans="40:43">
      <c r="AN456" s="182" t="s">
        <v>561</v>
      </c>
      <c r="AO456" s="182" t="s">
        <v>527</v>
      </c>
      <c r="AP456" s="12" t="s">
        <v>32</v>
      </c>
      <c r="AQ456" s="19"/>
    </row>
    <row r="457" spans="40:43">
      <c r="AN457" s="182" t="s">
        <v>562</v>
      </c>
      <c r="AO457" s="182" t="s">
        <v>527</v>
      </c>
      <c r="AP457" s="12" t="s">
        <v>32</v>
      </c>
      <c r="AQ457" s="19"/>
    </row>
    <row r="458" spans="40:43">
      <c r="AN458" s="182" t="s">
        <v>563</v>
      </c>
      <c r="AO458" s="182" t="s">
        <v>527</v>
      </c>
      <c r="AP458" s="12" t="s">
        <v>32</v>
      </c>
      <c r="AQ458" s="19"/>
    </row>
    <row r="459" spans="40:43">
      <c r="AN459" s="182" t="s">
        <v>564</v>
      </c>
      <c r="AO459" s="182" t="s">
        <v>527</v>
      </c>
      <c r="AP459" s="12" t="s">
        <v>32</v>
      </c>
      <c r="AQ459" s="19"/>
    </row>
    <row r="460" spans="40:43">
      <c r="AN460" s="182" t="s">
        <v>565</v>
      </c>
      <c r="AO460" s="182" t="s">
        <v>527</v>
      </c>
      <c r="AP460" s="12" t="s">
        <v>32</v>
      </c>
      <c r="AQ460" s="19"/>
    </row>
    <row r="461" spans="40:43">
      <c r="AN461" s="182" t="s">
        <v>566</v>
      </c>
      <c r="AO461" s="182" t="s">
        <v>527</v>
      </c>
      <c r="AP461" s="12" t="s">
        <v>32</v>
      </c>
      <c r="AQ461" s="19"/>
    </row>
    <row r="462" spans="40:43">
      <c r="AN462" s="182" t="s">
        <v>567</v>
      </c>
      <c r="AO462" s="182" t="s">
        <v>527</v>
      </c>
      <c r="AP462" s="12" t="s">
        <v>32</v>
      </c>
      <c r="AQ462" s="19"/>
    </row>
    <row r="463" spans="40:43">
      <c r="AN463" s="182" t="s">
        <v>568</v>
      </c>
      <c r="AO463" s="182" t="s">
        <v>527</v>
      </c>
      <c r="AP463" s="12" t="s">
        <v>32</v>
      </c>
      <c r="AQ463" s="19"/>
    </row>
    <row r="464" spans="40:43">
      <c r="AN464" s="182" t="s">
        <v>569</v>
      </c>
      <c r="AO464" s="182" t="s">
        <v>527</v>
      </c>
      <c r="AP464" s="12" t="s">
        <v>32</v>
      </c>
      <c r="AQ464" s="19"/>
    </row>
    <row r="465" spans="40:43">
      <c r="AN465" s="182" t="s">
        <v>570</v>
      </c>
      <c r="AO465" s="182" t="s">
        <v>527</v>
      </c>
      <c r="AP465" s="12" t="s">
        <v>32</v>
      </c>
      <c r="AQ465" s="19"/>
    </row>
    <row r="466" spans="40:43">
      <c r="AN466" s="182" t="s">
        <v>571</v>
      </c>
      <c r="AO466" s="182" t="s">
        <v>527</v>
      </c>
      <c r="AP466" s="12" t="s">
        <v>32</v>
      </c>
      <c r="AQ466" s="19"/>
    </row>
    <row r="467" spans="40:43">
      <c r="AN467" s="182" t="s">
        <v>572</v>
      </c>
      <c r="AO467" s="182" t="s">
        <v>527</v>
      </c>
      <c r="AP467" s="12" t="s">
        <v>32</v>
      </c>
      <c r="AQ467" s="19"/>
    </row>
    <row r="468" spans="40:43">
      <c r="AN468" s="182" t="s">
        <v>573</v>
      </c>
      <c r="AO468" s="182" t="s">
        <v>527</v>
      </c>
      <c r="AP468" s="12" t="s">
        <v>32</v>
      </c>
      <c r="AQ468" s="19"/>
    </row>
    <row r="469" spans="40:43">
      <c r="AN469" s="182" t="s">
        <v>574</v>
      </c>
      <c r="AO469" s="182" t="s">
        <v>527</v>
      </c>
      <c r="AP469" s="12" t="s">
        <v>32</v>
      </c>
      <c r="AQ469" s="19"/>
    </row>
    <row r="470" spans="40:43">
      <c r="AN470" s="182" t="s">
        <v>575</v>
      </c>
      <c r="AO470" s="182" t="s">
        <v>527</v>
      </c>
      <c r="AP470" s="12" t="s">
        <v>32</v>
      </c>
      <c r="AQ470" s="19"/>
    </row>
    <row r="471" spans="40:43">
      <c r="AN471" s="182" t="s">
        <v>576</v>
      </c>
      <c r="AO471" s="182" t="s">
        <v>527</v>
      </c>
      <c r="AP471" s="12" t="s">
        <v>32</v>
      </c>
      <c r="AQ471" s="19"/>
    </row>
    <row r="472" spans="40:43">
      <c r="AN472" s="182" t="s">
        <v>577</v>
      </c>
      <c r="AO472" s="182" t="s">
        <v>527</v>
      </c>
      <c r="AP472" s="12" t="s">
        <v>32</v>
      </c>
      <c r="AQ472" s="19"/>
    </row>
    <row r="473" spans="40:43">
      <c r="AN473" s="182" t="s">
        <v>578</v>
      </c>
      <c r="AO473" s="182" t="s">
        <v>527</v>
      </c>
      <c r="AP473" s="12" t="s">
        <v>32</v>
      </c>
      <c r="AQ473" s="19"/>
    </row>
    <row r="474" spans="40:43">
      <c r="AN474" s="182" t="s">
        <v>579</v>
      </c>
      <c r="AO474" s="182" t="s">
        <v>527</v>
      </c>
      <c r="AP474" s="12" t="s">
        <v>32</v>
      </c>
      <c r="AQ474" s="19"/>
    </row>
    <row r="475" spans="40:43">
      <c r="AN475" s="182" t="s">
        <v>581</v>
      </c>
      <c r="AO475" s="182" t="s">
        <v>527</v>
      </c>
      <c r="AP475" s="12" t="s">
        <v>32</v>
      </c>
      <c r="AQ475" s="19"/>
    </row>
    <row r="476" spans="40:43">
      <c r="AN476" s="182" t="s">
        <v>582</v>
      </c>
      <c r="AO476" s="182" t="s">
        <v>527</v>
      </c>
      <c r="AP476" s="182" t="s">
        <v>32</v>
      </c>
      <c r="AQ476" s="19"/>
    </row>
    <row r="477" spans="40:43">
      <c r="AN477" s="182" t="s">
        <v>583</v>
      </c>
      <c r="AO477" s="182" t="s">
        <v>527</v>
      </c>
      <c r="AP477" s="12" t="s">
        <v>32</v>
      </c>
      <c r="AQ477" s="19"/>
    </row>
    <row r="478" spans="40:43">
      <c r="AN478" s="182" t="s">
        <v>580</v>
      </c>
      <c r="AO478" s="182" t="s">
        <v>527</v>
      </c>
      <c r="AP478" s="12" t="s">
        <v>32</v>
      </c>
      <c r="AQ478" s="19"/>
    </row>
    <row r="479" spans="40:43">
      <c r="AN479" s="182" t="s">
        <v>584</v>
      </c>
      <c r="AO479" s="182" t="s">
        <v>527</v>
      </c>
      <c r="AP479" s="12" t="s">
        <v>32</v>
      </c>
      <c r="AQ479" s="19"/>
    </row>
    <row r="480" spans="40:43">
      <c r="AN480" s="182" t="s">
        <v>585</v>
      </c>
      <c r="AO480" s="182" t="s">
        <v>527</v>
      </c>
      <c r="AP480" s="12" t="s">
        <v>32</v>
      </c>
      <c r="AQ480" s="19"/>
    </row>
    <row r="481" spans="40:43">
      <c r="AN481" s="182" t="s">
        <v>586</v>
      </c>
      <c r="AO481" s="182" t="s">
        <v>527</v>
      </c>
      <c r="AP481" s="182" t="s">
        <v>32</v>
      </c>
      <c r="AQ481" s="19"/>
    </row>
    <row r="482" spans="40:43">
      <c r="AN482" s="182" t="s">
        <v>587</v>
      </c>
      <c r="AO482" s="182" t="s">
        <v>527</v>
      </c>
      <c r="AP482" s="182" t="s">
        <v>32</v>
      </c>
      <c r="AQ482" s="19"/>
    </row>
    <row r="483" spans="40:43">
      <c r="AN483" s="182" t="s">
        <v>588</v>
      </c>
      <c r="AO483" s="182" t="s">
        <v>527</v>
      </c>
      <c r="AP483" s="12" t="s">
        <v>32</v>
      </c>
      <c r="AQ483" s="19"/>
    </row>
    <row r="484" spans="40:43">
      <c r="AN484" s="182" t="s">
        <v>589</v>
      </c>
      <c r="AO484" s="182" t="s">
        <v>527</v>
      </c>
      <c r="AP484" s="12" t="s">
        <v>32</v>
      </c>
      <c r="AQ484" s="19"/>
    </row>
    <row r="485" spans="40:43">
      <c r="AN485" s="182" t="s">
        <v>590</v>
      </c>
      <c r="AO485" s="182" t="s">
        <v>527</v>
      </c>
      <c r="AP485" s="12" t="s">
        <v>32</v>
      </c>
      <c r="AQ485" s="19"/>
    </row>
    <row r="486" spans="40:43">
      <c r="AN486" s="182" t="s">
        <v>591</v>
      </c>
      <c r="AO486" s="182" t="s">
        <v>527</v>
      </c>
      <c r="AP486" s="12" t="s">
        <v>32</v>
      </c>
      <c r="AQ486" s="19"/>
    </row>
    <row r="487" spans="40:43">
      <c r="AN487" s="182" t="s">
        <v>592</v>
      </c>
      <c r="AO487" s="182" t="s">
        <v>527</v>
      </c>
      <c r="AP487" s="12" t="s">
        <v>32</v>
      </c>
      <c r="AQ487" s="19"/>
    </row>
    <row r="488" spans="40:43">
      <c r="AN488" s="182" t="s">
        <v>593</v>
      </c>
      <c r="AO488" s="182" t="s">
        <v>527</v>
      </c>
      <c r="AP488" s="12" t="s">
        <v>32</v>
      </c>
      <c r="AQ488" s="19"/>
    </row>
    <row r="489" spans="40:43">
      <c r="AN489" s="182" t="s">
        <v>594</v>
      </c>
      <c r="AO489" s="182" t="s">
        <v>595</v>
      </c>
      <c r="AP489" s="12" t="s">
        <v>32</v>
      </c>
      <c r="AQ489" s="19"/>
    </row>
    <row r="490" spans="40:43">
      <c r="AN490" s="182" t="s">
        <v>1212</v>
      </c>
      <c r="AO490" s="182" t="s">
        <v>595</v>
      </c>
      <c r="AP490" s="12" t="s">
        <v>32</v>
      </c>
      <c r="AQ490" s="19"/>
    </row>
    <row r="491" spans="40:43">
      <c r="AN491" s="182" t="s">
        <v>596</v>
      </c>
      <c r="AO491" s="182" t="s">
        <v>1205</v>
      </c>
      <c r="AP491" s="12" t="s">
        <v>32</v>
      </c>
      <c r="AQ491" s="19"/>
    </row>
    <row r="492" spans="40:43">
      <c r="AN492" s="182" t="s">
        <v>597</v>
      </c>
      <c r="AO492" s="182" t="s">
        <v>1205</v>
      </c>
      <c r="AP492" s="12" t="s">
        <v>32</v>
      </c>
      <c r="AQ492" s="19"/>
    </row>
    <row r="493" spans="40:43">
      <c r="AN493" s="182" t="s">
        <v>598</v>
      </c>
      <c r="AO493" s="182" t="s">
        <v>1205</v>
      </c>
      <c r="AP493" s="12" t="s">
        <v>32</v>
      </c>
      <c r="AQ493" s="19"/>
    </row>
    <row r="494" spans="40:43">
      <c r="AN494" s="182" t="s">
        <v>599</v>
      </c>
      <c r="AO494" s="182" t="s">
        <v>1205</v>
      </c>
      <c r="AP494" s="12" t="s">
        <v>32</v>
      </c>
      <c r="AQ494" s="19"/>
    </row>
    <row r="495" spans="40:43">
      <c r="AN495" s="182" t="s">
        <v>600</v>
      </c>
      <c r="AO495" s="182" t="s">
        <v>1205</v>
      </c>
      <c r="AP495" s="12" t="s">
        <v>32</v>
      </c>
      <c r="AQ495" s="19"/>
    </row>
    <row r="496" spans="40:43">
      <c r="AN496" s="182" t="s">
        <v>601</v>
      </c>
      <c r="AO496" s="182" t="s">
        <v>1205</v>
      </c>
      <c r="AP496" s="12" t="s">
        <v>32</v>
      </c>
      <c r="AQ496" s="19"/>
    </row>
    <row r="497" spans="40:43">
      <c r="AN497" s="182" t="s">
        <v>1231</v>
      </c>
      <c r="AO497" s="182" t="s">
        <v>1205</v>
      </c>
      <c r="AP497" s="12" t="s">
        <v>32</v>
      </c>
      <c r="AQ497" s="19"/>
    </row>
    <row r="498" spans="40:43">
      <c r="AN498" s="182" t="s">
        <v>602</v>
      </c>
      <c r="AO498" s="182" t="s">
        <v>1205</v>
      </c>
      <c r="AP498" s="12" t="s">
        <v>32</v>
      </c>
      <c r="AQ498" s="19"/>
    </row>
    <row r="499" spans="40:43">
      <c r="AN499" s="182" t="s">
        <v>603</v>
      </c>
      <c r="AO499" s="182" t="s">
        <v>1205</v>
      </c>
      <c r="AP499" s="12" t="s">
        <v>32</v>
      </c>
      <c r="AQ499" s="19"/>
    </row>
    <row r="500" spans="40:43">
      <c r="AN500" s="182" t="s">
        <v>604</v>
      </c>
      <c r="AO500" s="182" t="s">
        <v>1205</v>
      </c>
      <c r="AP500" s="12" t="s">
        <v>32</v>
      </c>
      <c r="AQ500" s="19"/>
    </row>
    <row r="501" spans="40:43">
      <c r="AN501" s="182" t="s">
        <v>605</v>
      </c>
      <c r="AO501" s="182" t="s">
        <v>1205</v>
      </c>
      <c r="AP501" s="12" t="s">
        <v>32</v>
      </c>
      <c r="AQ501" s="19"/>
    </row>
    <row r="502" spans="40:43">
      <c r="AN502" s="182" t="s">
        <v>606</v>
      </c>
      <c r="AO502" s="182" t="s">
        <v>1205</v>
      </c>
      <c r="AP502" s="12" t="s">
        <v>32</v>
      </c>
      <c r="AQ502" s="19"/>
    </row>
    <row r="503" spans="40:43">
      <c r="AN503" s="182" t="s">
        <v>607</v>
      </c>
      <c r="AO503" s="182" t="s">
        <v>1205</v>
      </c>
      <c r="AP503" s="12" t="s">
        <v>32</v>
      </c>
      <c r="AQ503" s="19"/>
    </row>
    <row r="504" spans="40:43">
      <c r="AN504" s="182" t="s">
        <v>608</v>
      </c>
      <c r="AO504" s="182" t="s">
        <v>1205</v>
      </c>
      <c r="AP504" s="12" t="s">
        <v>32</v>
      </c>
      <c r="AQ504" s="19"/>
    </row>
    <row r="505" spans="40:43">
      <c r="AN505" s="182" t="s">
        <v>609</v>
      </c>
      <c r="AO505" s="182" t="s">
        <v>1205</v>
      </c>
      <c r="AP505" s="12" t="s">
        <v>32</v>
      </c>
      <c r="AQ505" s="19"/>
    </row>
    <row r="506" spans="40:43">
      <c r="AN506" s="182" t="s">
        <v>610</v>
      </c>
      <c r="AO506" s="182" t="s">
        <v>1205</v>
      </c>
      <c r="AP506" s="12" t="s">
        <v>32</v>
      </c>
      <c r="AQ506" s="19"/>
    </row>
    <row r="507" spans="40:43">
      <c r="AN507" s="182" t="s">
        <v>611</v>
      </c>
      <c r="AO507" s="182" t="s">
        <v>1205</v>
      </c>
      <c r="AP507" s="12" t="s">
        <v>32</v>
      </c>
      <c r="AQ507" s="19"/>
    </row>
    <row r="508" spans="40:43">
      <c r="AN508" s="182" t="s">
        <v>612</v>
      </c>
      <c r="AO508" s="182" t="s">
        <v>1205</v>
      </c>
      <c r="AP508" s="182" t="s">
        <v>32</v>
      </c>
      <c r="AQ508" s="19"/>
    </row>
    <row r="509" spans="40:43">
      <c r="AN509" s="182" t="s">
        <v>613</v>
      </c>
      <c r="AO509" s="182" t="s">
        <v>1205</v>
      </c>
      <c r="AP509" s="12" t="s">
        <v>32</v>
      </c>
      <c r="AQ509" s="19"/>
    </row>
    <row r="510" spans="40:43">
      <c r="AN510" s="182" t="s">
        <v>614</v>
      </c>
      <c r="AO510" s="182" t="s">
        <v>1205</v>
      </c>
      <c r="AP510" s="12" t="s">
        <v>32</v>
      </c>
      <c r="AQ510" s="19"/>
    </row>
    <row r="511" spans="40:43">
      <c r="AN511" s="182" t="s">
        <v>615</v>
      </c>
      <c r="AO511" s="182" t="s">
        <v>1205</v>
      </c>
      <c r="AP511" s="12" t="s">
        <v>32</v>
      </c>
      <c r="AQ511" s="19"/>
    </row>
    <row r="512" spans="40:43">
      <c r="AN512" s="182" t="s">
        <v>616</v>
      </c>
      <c r="AO512" s="182" t="s">
        <v>1205</v>
      </c>
      <c r="AP512" s="12" t="s">
        <v>32</v>
      </c>
      <c r="AQ512" s="19"/>
    </row>
    <row r="513" spans="40:43">
      <c r="AN513" s="182" t="s">
        <v>617</v>
      </c>
      <c r="AO513" s="182" t="s">
        <v>1205</v>
      </c>
      <c r="AP513" s="12" t="s">
        <v>32</v>
      </c>
      <c r="AQ513" s="19"/>
    </row>
    <row r="514" spans="40:43">
      <c r="AN514" s="182" t="s">
        <v>618</v>
      </c>
      <c r="AO514" s="182" t="s">
        <v>1205</v>
      </c>
      <c r="AP514" s="12" t="s">
        <v>32</v>
      </c>
      <c r="AQ514" s="19"/>
    </row>
    <row r="515" spans="40:43">
      <c r="AN515" s="182" t="s">
        <v>619</v>
      </c>
      <c r="AO515" s="182" t="s">
        <v>1205</v>
      </c>
      <c r="AP515" s="12" t="s">
        <v>32</v>
      </c>
      <c r="AQ515" s="19"/>
    </row>
    <row r="516" spans="40:43">
      <c r="AN516" s="182" t="s">
        <v>620</v>
      </c>
      <c r="AO516" s="182" t="s">
        <v>1205</v>
      </c>
      <c r="AP516" s="12" t="s">
        <v>32</v>
      </c>
      <c r="AQ516" s="19"/>
    </row>
    <row r="517" spans="40:43">
      <c r="AN517" s="182" t="s">
        <v>621</v>
      </c>
      <c r="AO517" s="182" t="s">
        <v>1205</v>
      </c>
      <c r="AP517" s="12" t="s">
        <v>32</v>
      </c>
      <c r="AQ517" s="19"/>
    </row>
    <row r="518" spans="40:43">
      <c r="AN518" s="182" t="s">
        <v>622</v>
      </c>
      <c r="AO518" s="182" t="s">
        <v>1205</v>
      </c>
      <c r="AP518" s="12" t="s">
        <v>32</v>
      </c>
      <c r="AQ518" s="19"/>
    </row>
    <row r="519" spans="40:43">
      <c r="AN519" s="182" t="s">
        <v>623</v>
      </c>
      <c r="AO519" s="182" t="s">
        <v>1205</v>
      </c>
      <c r="AP519" s="12" t="s">
        <v>32</v>
      </c>
      <c r="AQ519" s="19"/>
    </row>
    <row r="520" spans="40:43">
      <c r="AN520" s="182" t="s">
        <v>624</v>
      </c>
      <c r="AO520" s="182" t="s">
        <v>1205</v>
      </c>
      <c r="AP520" s="12" t="s">
        <v>32</v>
      </c>
      <c r="AQ520" s="19"/>
    </row>
    <row r="521" spans="40:43">
      <c r="AN521" s="182" t="s">
        <v>625</v>
      </c>
      <c r="AO521" s="182" t="s">
        <v>1205</v>
      </c>
      <c r="AP521" s="12" t="s">
        <v>32</v>
      </c>
      <c r="AQ521" s="19"/>
    </row>
    <row r="522" spans="40:43">
      <c r="AN522" s="182" t="s">
        <v>626</v>
      </c>
      <c r="AO522" s="182" t="s">
        <v>1205</v>
      </c>
      <c r="AP522" s="12" t="s">
        <v>32</v>
      </c>
      <c r="AQ522" s="19"/>
    </row>
    <row r="523" spans="40:43">
      <c r="AN523" s="182" t="s">
        <v>627</v>
      </c>
      <c r="AO523" s="182" t="s">
        <v>1205</v>
      </c>
      <c r="AP523" s="12" t="s">
        <v>32</v>
      </c>
      <c r="AQ523" s="19"/>
    </row>
    <row r="524" spans="40:43">
      <c r="AN524" s="182" t="s">
        <v>628</v>
      </c>
      <c r="AO524" s="182" t="s">
        <v>1205</v>
      </c>
      <c r="AP524" s="12" t="s">
        <v>32</v>
      </c>
      <c r="AQ524" s="19"/>
    </row>
    <row r="525" spans="40:43">
      <c r="AN525" s="182" t="s">
        <v>629</v>
      </c>
      <c r="AO525" s="182" t="s">
        <v>1205</v>
      </c>
      <c r="AP525" s="12" t="s">
        <v>32</v>
      </c>
      <c r="AQ525" s="19"/>
    </row>
    <row r="526" spans="40:43">
      <c r="AN526" s="182" t="s">
        <v>630</v>
      </c>
      <c r="AO526" s="182" t="s">
        <v>1205</v>
      </c>
      <c r="AP526" s="182" t="s">
        <v>32</v>
      </c>
      <c r="AQ526" s="19"/>
    </row>
    <row r="527" spans="40:43">
      <c r="AN527" s="182" t="s">
        <v>631</v>
      </c>
      <c r="AO527" s="182" t="s">
        <v>1205</v>
      </c>
      <c r="AP527" s="12" t="s">
        <v>32</v>
      </c>
      <c r="AQ527" s="19"/>
    </row>
    <row r="528" spans="40:43">
      <c r="AN528" s="182" t="s">
        <v>1212</v>
      </c>
      <c r="AO528" s="182" t="s">
        <v>1205</v>
      </c>
      <c r="AP528" s="12" t="s">
        <v>32</v>
      </c>
      <c r="AQ528" s="19"/>
    </row>
    <row r="529" spans="40:43">
      <c r="AN529" s="182" t="s">
        <v>632</v>
      </c>
      <c r="AO529" s="182" t="s">
        <v>1205</v>
      </c>
      <c r="AP529" s="12" t="s">
        <v>32</v>
      </c>
      <c r="AQ529" s="19"/>
    </row>
    <row r="530" spans="40:43">
      <c r="AN530" s="182" t="s">
        <v>633</v>
      </c>
      <c r="AO530" s="182" t="s">
        <v>1205</v>
      </c>
      <c r="AP530" s="12" t="s">
        <v>32</v>
      </c>
      <c r="AQ530" s="19"/>
    </row>
    <row r="531" spans="40:43">
      <c r="AN531" s="182" t="s">
        <v>634</v>
      </c>
      <c r="AO531" s="182" t="s">
        <v>1205</v>
      </c>
      <c r="AP531" s="12" t="s">
        <v>32</v>
      </c>
      <c r="AQ531" s="19"/>
    </row>
    <row r="532" spans="40:43">
      <c r="AN532" s="182" t="s">
        <v>635</v>
      </c>
      <c r="AO532" s="182" t="s">
        <v>1205</v>
      </c>
      <c r="AP532" s="12" t="s">
        <v>32</v>
      </c>
      <c r="AQ532" s="19"/>
    </row>
    <row r="533" spans="40:43">
      <c r="AN533" s="182" t="s">
        <v>636</v>
      </c>
      <c r="AO533" s="182" t="s">
        <v>1205</v>
      </c>
      <c r="AP533" s="12" t="s">
        <v>32</v>
      </c>
      <c r="AQ533" s="19"/>
    </row>
    <row r="534" spans="40:43">
      <c r="AN534" s="182" t="s">
        <v>637</v>
      </c>
      <c r="AO534" s="182" t="s">
        <v>1205</v>
      </c>
      <c r="AP534" s="182" t="s">
        <v>32</v>
      </c>
      <c r="AQ534" s="19"/>
    </row>
    <row r="535" spans="40:43">
      <c r="AN535" s="182" t="s">
        <v>638</v>
      </c>
      <c r="AO535" s="182" t="s">
        <v>1205</v>
      </c>
      <c r="AP535" s="12" t="s">
        <v>32</v>
      </c>
      <c r="AQ535" s="19"/>
    </row>
    <row r="536" spans="40:43">
      <c r="AN536" s="182" t="s">
        <v>639</v>
      </c>
      <c r="AO536" s="182" t="s">
        <v>1205</v>
      </c>
      <c r="AP536" s="182" t="s">
        <v>32</v>
      </c>
      <c r="AQ536" s="19"/>
    </row>
    <row r="537" spans="40:43">
      <c r="AN537" s="182" t="s">
        <v>640</v>
      </c>
      <c r="AO537" s="182" t="s">
        <v>1205</v>
      </c>
      <c r="AP537" s="182" t="s">
        <v>32</v>
      </c>
      <c r="AQ537" s="19"/>
    </row>
    <row r="538" spans="40:43">
      <c r="AN538" s="182" t="s">
        <v>641</v>
      </c>
      <c r="AO538" s="182" t="s">
        <v>1205</v>
      </c>
      <c r="AP538" s="12" t="s">
        <v>32</v>
      </c>
      <c r="AQ538" s="19"/>
    </row>
    <row r="539" spans="40:43">
      <c r="AN539" s="182" t="s">
        <v>642</v>
      </c>
      <c r="AO539" s="182" t="s">
        <v>1205</v>
      </c>
      <c r="AP539" s="12" t="s">
        <v>32</v>
      </c>
      <c r="AQ539" s="19"/>
    </row>
    <row r="540" spans="40:43">
      <c r="AN540" s="182" t="s">
        <v>643</v>
      </c>
      <c r="AO540" s="182" t="s">
        <v>1205</v>
      </c>
      <c r="AP540" s="12" t="s">
        <v>32</v>
      </c>
      <c r="AQ540" s="19"/>
    </row>
    <row r="541" spans="40:43">
      <c r="AN541" s="182" t="s">
        <v>644</v>
      </c>
      <c r="AO541" s="182" t="s">
        <v>1205</v>
      </c>
      <c r="AP541" s="12" t="s">
        <v>32</v>
      </c>
      <c r="AQ541" s="19"/>
    </row>
    <row r="542" spans="40:43">
      <c r="AN542" s="182" t="s">
        <v>645</v>
      </c>
      <c r="AO542" s="182" t="s">
        <v>1205</v>
      </c>
      <c r="AP542" s="12" t="s">
        <v>32</v>
      </c>
      <c r="AQ542" s="19"/>
    </row>
    <row r="543" spans="40:43">
      <c r="AN543" s="182" t="s">
        <v>646</v>
      </c>
      <c r="AO543" s="182" t="s">
        <v>1205</v>
      </c>
      <c r="AP543" s="12" t="s">
        <v>32</v>
      </c>
      <c r="AQ543" s="19"/>
    </row>
    <row r="544" spans="40:43">
      <c r="AN544" s="182" t="s">
        <v>647</v>
      </c>
      <c r="AO544" s="182" t="s">
        <v>1205</v>
      </c>
      <c r="AP544" s="12" t="s">
        <v>32</v>
      </c>
      <c r="AQ544" s="19"/>
    </row>
    <row r="545" spans="40:43">
      <c r="AN545" s="182" t="s">
        <v>648</v>
      </c>
      <c r="AO545" s="182" t="s">
        <v>1205</v>
      </c>
      <c r="AP545" s="12" t="s">
        <v>32</v>
      </c>
      <c r="AQ545" s="19"/>
    </row>
    <row r="546" spans="40:43">
      <c r="AN546" s="182" t="s">
        <v>649</v>
      </c>
      <c r="AO546" s="182" t="s">
        <v>1205</v>
      </c>
      <c r="AP546" s="12" t="s">
        <v>32</v>
      </c>
      <c r="AQ546" s="19"/>
    </row>
    <row r="547" spans="40:43">
      <c r="AN547" s="182" t="s">
        <v>650</v>
      </c>
      <c r="AO547" s="182" t="s">
        <v>1205</v>
      </c>
      <c r="AP547" s="182" t="s">
        <v>32</v>
      </c>
      <c r="AQ547" s="19"/>
    </row>
    <row r="548" spans="40:43">
      <c r="AN548" s="182" t="s">
        <v>651</v>
      </c>
      <c r="AO548" s="182" t="s">
        <v>1205</v>
      </c>
      <c r="AP548" s="12" t="s">
        <v>32</v>
      </c>
      <c r="AQ548" s="19"/>
    </row>
    <row r="549" spans="40:43">
      <c r="AN549" s="182" t="s">
        <v>652</v>
      </c>
      <c r="AO549" s="182" t="s">
        <v>1205</v>
      </c>
      <c r="AP549" s="12" t="s">
        <v>32</v>
      </c>
      <c r="AQ549" s="19"/>
    </row>
    <row r="550" spans="40:43">
      <c r="AN550" s="182" t="s">
        <v>653</v>
      </c>
      <c r="AO550" s="182" t="s">
        <v>1205</v>
      </c>
      <c r="AP550" s="19" t="s">
        <v>32</v>
      </c>
      <c r="AQ550" s="19"/>
    </row>
    <row r="551" spans="40:43">
      <c r="AN551" s="182" t="s">
        <v>654</v>
      </c>
      <c r="AO551" s="182" t="s">
        <v>1205</v>
      </c>
      <c r="AP551" s="12" t="s">
        <v>32</v>
      </c>
      <c r="AQ551" s="19"/>
    </row>
    <row r="552" spans="40:43">
      <c r="AN552" s="182" t="s">
        <v>655</v>
      </c>
      <c r="AO552" s="182" t="s">
        <v>1205</v>
      </c>
      <c r="AP552" s="12" t="s">
        <v>32</v>
      </c>
      <c r="AQ552" s="19"/>
    </row>
    <row r="553" spans="40:43">
      <c r="AN553" s="182" t="s">
        <v>656</v>
      </c>
      <c r="AO553" s="182" t="s">
        <v>1205</v>
      </c>
      <c r="AP553" s="12" t="s">
        <v>32</v>
      </c>
      <c r="AQ553" s="19"/>
    </row>
    <row r="554" spans="40:43">
      <c r="AN554" s="182" t="s">
        <v>657</v>
      </c>
      <c r="AO554" s="182" t="s">
        <v>658</v>
      </c>
      <c r="AP554" s="12" t="s">
        <v>32</v>
      </c>
      <c r="AQ554" s="19"/>
    </row>
    <row r="555" spans="40:43">
      <c r="AN555" s="182" t="s">
        <v>659</v>
      </c>
      <c r="AO555" s="182" t="s">
        <v>658</v>
      </c>
      <c r="AP555" s="12" t="s">
        <v>32</v>
      </c>
      <c r="AQ555" s="19"/>
    </row>
    <row r="556" spans="40:43">
      <c r="AN556" s="182" t="s">
        <v>660</v>
      </c>
      <c r="AO556" s="182" t="s">
        <v>658</v>
      </c>
      <c r="AP556" s="12" t="s">
        <v>32</v>
      </c>
      <c r="AQ556" s="19"/>
    </row>
    <row r="557" spans="40:43">
      <c r="AN557" s="182" t="s">
        <v>661</v>
      </c>
      <c r="AO557" s="182" t="s">
        <v>658</v>
      </c>
      <c r="AP557" s="12" t="s">
        <v>18</v>
      </c>
      <c r="AQ557" s="19"/>
    </row>
    <row r="558" spans="40:43">
      <c r="AN558" s="182" t="s">
        <v>662</v>
      </c>
      <c r="AO558" s="182" t="s">
        <v>658</v>
      </c>
      <c r="AP558" s="12" t="s">
        <v>32</v>
      </c>
      <c r="AQ558" s="19"/>
    </row>
    <row r="559" spans="40:43">
      <c r="AN559" s="182" t="s">
        <v>664</v>
      </c>
      <c r="AO559" s="182" t="s">
        <v>658</v>
      </c>
      <c r="AP559" s="12" t="s">
        <v>32</v>
      </c>
      <c r="AQ559" s="19"/>
    </row>
    <row r="560" spans="40:43">
      <c r="AN560" s="182" t="s">
        <v>665</v>
      </c>
      <c r="AO560" s="182" t="s">
        <v>658</v>
      </c>
      <c r="AP560" s="12" t="s">
        <v>18</v>
      </c>
      <c r="AQ560" s="19"/>
    </row>
    <row r="561" spans="40:43">
      <c r="AN561" s="182" t="s">
        <v>666</v>
      </c>
      <c r="AO561" s="182" t="s">
        <v>658</v>
      </c>
      <c r="AP561" s="12" t="s">
        <v>32</v>
      </c>
      <c r="AQ561" s="19"/>
    </row>
    <row r="562" spans="40:43">
      <c r="AN562" s="182" t="s">
        <v>667</v>
      </c>
      <c r="AO562" s="182" t="s">
        <v>658</v>
      </c>
      <c r="AP562" s="12" t="s">
        <v>32</v>
      </c>
      <c r="AQ562" s="19"/>
    </row>
    <row r="563" spans="40:43">
      <c r="AN563" s="182" t="s">
        <v>668</v>
      </c>
      <c r="AO563" s="182" t="s">
        <v>658</v>
      </c>
      <c r="AP563" s="12" t="s">
        <v>32</v>
      </c>
      <c r="AQ563" s="19"/>
    </row>
    <row r="564" spans="40:43">
      <c r="AN564" s="182" t="s">
        <v>669</v>
      </c>
      <c r="AO564" s="182" t="s">
        <v>658</v>
      </c>
      <c r="AP564" s="12" t="s">
        <v>18</v>
      </c>
      <c r="AQ564" s="19"/>
    </row>
    <row r="565" spans="40:43">
      <c r="AN565" s="182" t="s">
        <v>670</v>
      </c>
      <c r="AO565" s="182" t="s">
        <v>658</v>
      </c>
      <c r="AP565" s="12" t="s">
        <v>32</v>
      </c>
      <c r="AQ565" s="19"/>
    </row>
    <row r="566" spans="40:43">
      <c r="AN566" s="182" t="s">
        <v>671</v>
      </c>
      <c r="AO566" s="182" t="s">
        <v>658</v>
      </c>
      <c r="AP566" s="182" t="s">
        <v>32</v>
      </c>
      <c r="AQ566" s="19"/>
    </row>
    <row r="567" spans="40:43">
      <c r="AN567" s="182" t="s">
        <v>672</v>
      </c>
      <c r="AO567" s="182" t="s">
        <v>658</v>
      </c>
      <c r="AP567" s="12" t="s">
        <v>32</v>
      </c>
      <c r="AQ567" s="19"/>
    </row>
    <row r="568" spans="40:43">
      <c r="AN568" s="182" t="s">
        <v>673</v>
      </c>
      <c r="AO568" s="182" t="s">
        <v>658</v>
      </c>
      <c r="AP568" s="12" t="s">
        <v>32</v>
      </c>
      <c r="AQ568" s="19"/>
    </row>
    <row r="569" spans="40:43">
      <c r="AN569" s="182" t="s">
        <v>674</v>
      </c>
      <c r="AO569" s="182" t="s">
        <v>658</v>
      </c>
      <c r="AP569" s="12" t="s">
        <v>32</v>
      </c>
      <c r="AQ569" s="19"/>
    </row>
    <row r="570" spans="40:43">
      <c r="AN570" s="182" t="s">
        <v>675</v>
      </c>
      <c r="AO570" s="182" t="s">
        <v>658</v>
      </c>
      <c r="AP570" s="12" t="s">
        <v>32</v>
      </c>
      <c r="AQ570" s="19"/>
    </row>
    <row r="571" spans="40:43">
      <c r="AN571" s="182" t="s">
        <v>676</v>
      </c>
      <c r="AO571" s="182" t="s">
        <v>658</v>
      </c>
      <c r="AP571" s="12" t="s">
        <v>32</v>
      </c>
      <c r="AQ571" s="19"/>
    </row>
    <row r="572" spans="40:43">
      <c r="AN572" s="182" t="s">
        <v>677</v>
      </c>
      <c r="AO572" s="182" t="s">
        <v>658</v>
      </c>
      <c r="AP572" s="12" t="s">
        <v>32</v>
      </c>
      <c r="AQ572" s="19"/>
    </row>
    <row r="573" spans="40:43">
      <c r="AN573" s="182" t="s">
        <v>678</v>
      </c>
      <c r="AO573" s="182" t="s">
        <v>658</v>
      </c>
      <c r="AP573" s="12" t="s">
        <v>18</v>
      </c>
      <c r="AQ573" s="19"/>
    </row>
    <row r="574" spans="40:43">
      <c r="AN574" s="182" t="s">
        <v>679</v>
      </c>
      <c r="AO574" s="182" t="s">
        <v>658</v>
      </c>
      <c r="AP574" s="12" t="s">
        <v>18</v>
      </c>
      <c r="AQ574" s="19"/>
    </row>
    <row r="575" spans="40:43">
      <c r="AN575" s="182" t="s">
        <v>680</v>
      </c>
      <c r="AO575" s="182" t="s">
        <v>658</v>
      </c>
      <c r="AP575" s="12" t="s">
        <v>32</v>
      </c>
      <c r="AQ575" s="19"/>
    </row>
    <row r="576" spans="40:43">
      <c r="AN576" s="182" t="s">
        <v>681</v>
      </c>
      <c r="AO576" s="182" t="s">
        <v>658</v>
      </c>
      <c r="AP576" s="12" t="s">
        <v>32</v>
      </c>
      <c r="AQ576" s="19"/>
    </row>
    <row r="577" spans="40:43">
      <c r="AN577" s="182" t="s">
        <v>682</v>
      </c>
      <c r="AO577" s="182" t="s">
        <v>658</v>
      </c>
      <c r="AP577" s="12" t="s">
        <v>32</v>
      </c>
      <c r="AQ577" s="19"/>
    </row>
    <row r="578" spans="40:43">
      <c r="AN578" s="182" t="s">
        <v>683</v>
      </c>
      <c r="AO578" s="182" t="s">
        <v>658</v>
      </c>
      <c r="AP578" s="12" t="s">
        <v>32</v>
      </c>
      <c r="AQ578" s="19"/>
    </row>
    <row r="579" spans="40:43">
      <c r="AN579" s="192" t="s">
        <v>1259</v>
      </c>
      <c r="AO579" s="192" t="s">
        <v>658</v>
      </c>
      <c r="AP579" s="19" t="s">
        <v>18</v>
      </c>
      <c r="AQ579" s="19"/>
    </row>
    <row r="580" spans="40:43">
      <c r="AN580" s="182" t="s">
        <v>684</v>
      </c>
      <c r="AO580" s="182" t="s">
        <v>658</v>
      </c>
      <c r="AP580" s="12" t="s">
        <v>18</v>
      </c>
      <c r="AQ580" s="19"/>
    </row>
    <row r="581" spans="40:43">
      <c r="AN581" s="182" t="s">
        <v>685</v>
      </c>
      <c r="AO581" s="182" t="s">
        <v>658</v>
      </c>
      <c r="AP581" s="12" t="s">
        <v>32</v>
      </c>
      <c r="AQ581" s="19"/>
    </row>
    <row r="582" spans="40:43">
      <c r="AN582" s="182" t="s">
        <v>686</v>
      </c>
      <c r="AO582" s="182" t="s">
        <v>658</v>
      </c>
      <c r="AP582" s="12" t="s">
        <v>32</v>
      </c>
      <c r="AQ582" s="19"/>
    </row>
    <row r="583" spans="40:43">
      <c r="AN583" s="182" t="s">
        <v>687</v>
      </c>
      <c r="AO583" s="182" t="s">
        <v>658</v>
      </c>
      <c r="AP583" s="12" t="s">
        <v>32</v>
      </c>
      <c r="AQ583" s="19"/>
    </row>
    <row r="584" spans="40:43">
      <c r="AN584" s="182" t="s">
        <v>688</v>
      </c>
      <c r="AO584" s="182" t="s">
        <v>658</v>
      </c>
      <c r="AP584" s="19" t="s">
        <v>32</v>
      </c>
      <c r="AQ584" s="19"/>
    </row>
    <row r="585" spans="40:43">
      <c r="AN585" s="182" t="s">
        <v>689</v>
      </c>
      <c r="AO585" s="182" t="s">
        <v>658</v>
      </c>
      <c r="AP585" s="12" t="s">
        <v>32</v>
      </c>
      <c r="AQ585" s="19"/>
    </row>
    <row r="586" spans="40:43">
      <c r="AN586" s="182" t="s">
        <v>690</v>
      </c>
      <c r="AO586" s="182" t="s">
        <v>658</v>
      </c>
      <c r="AP586" s="12" t="s">
        <v>32</v>
      </c>
      <c r="AQ586" s="19"/>
    </row>
    <row r="587" spans="40:43">
      <c r="AN587" s="182" t="s">
        <v>691</v>
      </c>
      <c r="AO587" s="182" t="s">
        <v>658</v>
      </c>
      <c r="AP587" s="12" t="s">
        <v>18</v>
      </c>
      <c r="AQ587" s="19"/>
    </row>
    <row r="588" spans="40:43">
      <c r="AN588" s="182" t="s">
        <v>692</v>
      </c>
      <c r="AO588" s="182" t="s">
        <v>658</v>
      </c>
      <c r="AP588" s="12" t="s">
        <v>32</v>
      </c>
      <c r="AQ588" s="19"/>
    </row>
    <row r="589" spans="40:43">
      <c r="AN589" s="182" t="s">
        <v>693</v>
      </c>
      <c r="AO589" s="182" t="s">
        <v>658</v>
      </c>
      <c r="AP589" s="12" t="s">
        <v>32</v>
      </c>
      <c r="AQ589" s="19"/>
    </row>
    <row r="590" spans="40:43">
      <c r="AN590" s="182" t="s">
        <v>1212</v>
      </c>
      <c r="AO590" s="182" t="s">
        <v>658</v>
      </c>
      <c r="AP590" s="12" t="s">
        <v>32</v>
      </c>
      <c r="AQ590" s="19"/>
    </row>
    <row r="591" spans="40:43">
      <c r="AN591" s="182" t="s">
        <v>694</v>
      </c>
      <c r="AO591" s="182" t="s">
        <v>658</v>
      </c>
      <c r="AP591" s="12" t="s">
        <v>18</v>
      </c>
      <c r="AQ591" s="19"/>
    </row>
    <row r="592" spans="40:43">
      <c r="AN592" s="182" t="s">
        <v>695</v>
      </c>
      <c r="AO592" s="182" t="s">
        <v>658</v>
      </c>
      <c r="AP592" s="12" t="s">
        <v>18</v>
      </c>
      <c r="AQ592" s="19"/>
    </row>
    <row r="593" spans="40:43">
      <c r="AN593" s="182" t="s">
        <v>696</v>
      </c>
      <c r="AO593" s="182" t="s">
        <v>658</v>
      </c>
      <c r="AP593" s="12" t="s">
        <v>32</v>
      </c>
      <c r="AQ593" s="19"/>
    </row>
    <row r="594" spans="40:43">
      <c r="AN594" s="182" t="s">
        <v>697</v>
      </c>
      <c r="AO594" s="182" t="s">
        <v>658</v>
      </c>
      <c r="AP594" s="12" t="s">
        <v>32</v>
      </c>
      <c r="AQ594" s="19"/>
    </row>
    <row r="595" spans="40:43">
      <c r="AN595" s="182" t="s">
        <v>698</v>
      </c>
      <c r="AO595" s="182" t="s">
        <v>658</v>
      </c>
      <c r="AP595" s="12" t="s">
        <v>18</v>
      </c>
      <c r="AQ595" s="19"/>
    </row>
    <row r="596" spans="40:43">
      <c r="AN596" s="182" t="s">
        <v>699</v>
      </c>
      <c r="AO596" s="182" t="s">
        <v>658</v>
      </c>
      <c r="AP596" s="182" t="s">
        <v>18</v>
      </c>
      <c r="AQ596" s="19"/>
    </row>
    <row r="597" spans="40:43">
      <c r="AN597" s="182" t="s">
        <v>700</v>
      </c>
      <c r="AO597" s="182" t="s">
        <v>658</v>
      </c>
      <c r="AP597" s="12" t="s">
        <v>18</v>
      </c>
      <c r="AQ597" s="19"/>
    </row>
    <row r="598" spans="40:43">
      <c r="AN598" s="182" t="s">
        <v>701</v>
      </c>
      <c r="AO598" s="182" t="s">
        <v>658</v>
      </c>
      <c r="AP598" s="12" t="s">
        <v>18</v>
      </c>
      <c r="AQ598" s="19"/>
    </row>
    <row r="599" spans="40:43">
      <c r="AN599" s="182" t="s">
        <v>702</v>
      </c>
      <c r="AO599" s="182" t="s">
        <v>658</v>
      </c>
      <c r="AP599" s="12" t="s">
        <v>32</v>
      </c>
      <c r="AQ599" s="19"/>
    </row>
    <row r="600" spans="40:43">
      <c r="AN600" s="182" t="s">
        <v>703</v>
      </c>
      <c r="AO600" s="182" t="s">
        <v>658</v>
      </c>
      <c r="AP600" s="12" t="s">
        <v>32</v>
      </c>
      <c r="AQ600" s="19"/>
    </row>
    <row r="601" spans="40:43">
      <c r="AN601" s="182" t="s">
        <v>704</v>
      </c>
      <c r="AO601" s="182" t="s">
        <v>658</v>
      </c>
      <c r="AP601" s="12" t="s">
        <v>32</v>
      </c>
      <c r="AQ601" s="19"/>
    </row>
    <row r="602" spans="40:43">
      <c r="AN602" s="182" t="s">
        <v>705</v>
      </c>
      <c r="AO602" s="182" t="s">
        <v>658</v>
      </c>
      <c r="AP602" s="12" t="s">
        <v>32</v>
      </c>
      <c r="AQ602" s="19"/>
    </row>
    <row r="603" spans="40:43">
      <c r="AN603" s="182" t="s">
        <v>706</v>
      </c>
      <c r="AO603" s="182" t="s">
        <v>658</v>
      </c>
      <c r="AP603" s="12" t="s">
        <v>32</v>
      </c>
      <c r="AQ603" s="19"/>
    </row>
    <row r="604" spans="40:43">
      <c r="AN604" s="182" t="s">
        <v>707</v>
      </c>
      <c r="AO604" s="182" t="s">
        <v>658</v>
      </c>
      <c r="AP604" s="12" t="s">
        <v>32</v>
      </c>
      <c r="AQ604" s="19"/>
    </row>
    <row r="605" spans="40:43">
      <c r="AN605" s="182" t="s">
        <v>708</v>
      </c>
      <c r="AO605" s="182" t="s">
        <v>658</v>
      </c>
      <c r="AP605" s="12" t="s">
        <v>32</v>
      </c>
      <c r="AQ605" s="19"/>
    </row>
    <row r="606" spans="40:43">
      <c r="AN606" s="182" t="s">
        <v>709</v>
      </c>
      <c r="AO606" s="182" t="s">
        <v>658</v>
      </c>
      <c r="AP606" s="182" t="s">
        <v>32</v>
      </c>
      <c r="AQ606" s="19"/>
    </row>
    <row r="607" spans="40:43">
      <c r="AN607" s="182" t="s">
        <v>710</v>
      </c>
      <c r="AO607" s="182" t="s">
        <v>658</v>
      </c>
      <c r="AP607" s="12" t="s">
        <v>32</v>
      </c>
      <c r="AQ607" s="19"/>
    </row>
    <row r="608" spans="40:43">
      <c r="AN608" s="182" t="s">
        <v>711</v>
      </c>
      <c r="AO608" s="182" t="s">
        <v>658</v>
      </c>
      <c r="AP608" s="12" t="s">
        <v>18</v>
      </c>
      <c r="AQ608" s="19"/>
    </row>
    <row r="609" spans="40:43">
      <c r="AN609" s="182" t="s">
        <v>712</v>
      </c>
      <c r="AO609" s="182" t="s">
        <v>658</v>
      </c>
      <c r="AP609" s="12" t="s">
        <v>18</v>
      </c>
      <c r="AQ609" s="19"/>
    </row>
    <row r="610" spans="40:43">
      <c r="AN610" s="182" t="s">
        <v>713</v>
      </c>
      <c r="AO610" s="182" t="s">
        <v>658</v>
      </c>
      <c r="AP610" s="12" t="s">
        <v>18</v>
      </c>
      <c r="AQ610" s="19"/>
    </row>
    <row r="611" spans="40:43">
      <c r="AN611" s="182" t="s">
        <v>376</v>
      </c>
      <c r="AO611" s="182" t="s">
        <v>658</v>
      </c>
      <c r="AP611" s="12" t="s">
        <v>18</v>
      </c>
      <c r="AQ611" s="19"/>
    </row>
    <row r="612" spans="40:43">
      <c r="AN612" s="182" t="s">
        <v>714</v>
      </c>
      <c r="AO612" s="182" t="s">
        <v>658</v>
      </c>
      <c r="AP612" s="182" t="s">
        <v>32</v>
      </c>
      <c r="AQ612" s="19"/>
    </row>
    <row r="613" spans="40:43">
      <c r="AN613" s="182" t="s">
        <v>715</v>
      </c>
      <c r="AO613" s="182" t="s">
        <v>658</v>
      </c>
      <c r="AP613" s="12" t="s">
        <v>32</v>
      </c>
      <c r="AQ613" s="19"/>
    </row>
    <row r="614" spans="40:43">
      <c r="AN614" s="182" t="s">
        <v>716</v>
      </c>
      <c r="AO614" s="182" t="s">
        <v>658</v>
      </c>
      <c r="AP614" s="12" t="s">
        <v>32</v>
      </c>
      <c r="AQ614" s="19"/>
    </row>
    <row r="615" spans="40:43">
      <c r="AN615" s="182" t="s">
        <v>717</v>
      </c>
      <c r="AO615" s="182" t="s">
        <v>658</v>
      </c>
      <c r="AP615" s="12" t="s">
        <v>32</v>
      </c>
      <c r="AQ615" s="19"/>
    </row>
    <row r="616" spans="40:43">
      <c r="AN616" s="182" t="s">
        <v>718</v>
      </c>
      <c r="AO616" s="182" t="s">
        <v>658</v>
      </c>
      <c r="AP616" s="12" t="s">
        <v>32</v>
      </c>
      <c r="AQ616" s="19"/>
    </row>
    <row r="617" spans="40:43">
      <c r="AN617" s="182" t="s">
        <v>719</v>
      </c>
      <c r="AO617" s="182" t="s">
        <v>720</v>
      </c>
      <c r="AP617" s="12" t="s">
        <v>32</v>
      </c>
      <c r="AQ617" s="19"/>
    </row>
    <row r="618" spans="40:43">
      <c r="AN618" s="182" t="s">
        <v>721</v>
      </c>
      <c r="AO618" s="182" t="s">
        <v>720</v>
      </c>
      <c r="AP618" s="12" t="s">
        <v>32</v>
      </c>
      <c r="AQ618" s="19"/>
    </row>
    <row r="619" spans="40:43">
      <c r="AN619" s="182" t="s">
        <v>722</v>
      </c>
      <c r="AO619" s="182" t="s">
        <v>720</v>
      </c>
      <c r="AP619" s="12" t="s">
        <v>32</v>
      </c>
      <c r="AQ619" s="19"/>
    </row>
    <row r="620" spans="40:43">
      <c r="AN620" s="182" t="s">
        <v>723</v>
      </c>
      <c r="AO620" s="182" t="s">
        <v>720</v>
      </c>
      <c r="AP620" s="12" t="s">
        <v>32</v>
      </c>
      <c r="AQ620" s="19"/>
    </row>
    <row r="621" spans="40:43">
      <c r="AN621" s="182" t="s">
        <v>724</v>
      </c>
      <c r="AO621" s="182" t="s">
        <v>720</v>
      </c>
      <c r="AP621" s="12" t="s">
        <v>32</v>
      </c>
      <c r="AQ621" s="19"/>
    </row>
    <row r="622" spans="40:43">
      <c r="AN622" s="182" t="s">
        <v>1212</v>
      </c>
      <c r="AO622" s="182" t="s">
        <v>720</v>
      </c>
      <c r="AP622" s="12" t="s">
        <v>32</v>
      </c>
      <c r="AQ622" s="19"/>
    </row>
    <row r="623" spans="40:43">
      <c r="AN623" s="182" t="s">
        <v>725</v>
      </c>
      <c r="AO623" s="182" t="s">
        <v>720</v>
      </c>
      <c r="AP623" s="12" t="s">
        <v>32</v>
      </c>
      <c r="AQ623" s="19"/>
    </row>
    <row r="624" spans="40:43">
      <c r="AN624" s="182" t="s">
        <v>726</v>
      </c>
      <c r="AO624" s="182" t="s">
        <v>720</v>
      </c>
      <c r="AP624" s="12" t="s">
        <v>32</v>
      </c>
      <c r="AQ624" s="19"/>
    </row>
    <row r="625" spans="40:43">
      <c r="AN625" s="182" t="s">
        <v>727</v>
      </c>
      <c r="AO625" s="182" t="s">
        <v>720</v>
      </c>
      <c r="AP625" s="12" t="s">
        <v>32</v>
      </c>
      <c r="AQ625" s="19"/>
    </row>
    <row r="626" spans="40:43">
      <c r="AN626" s="182" t="s">
        <v>728</v>
      </c>
      <c r="AO626" s="182" t="s">
        <v>720</v>
      </c>
      <c r="AP626" s="12" t="s">
        <v>32</v>
      </c>
      <c r="AQ626" s="19"/>
    </row>
    <row r="627" spans="40:43">
      <c r="AN627" s="182" t="s">
        <v>729</v>
      </c>
      <c r="AO627" s="182" t="s">
        <v>730</v>
      </c>
      <c r="AP627" s="12" t="s">
        <v>32</v>
      </c>
      <c r="AQ627" s="19"/>
    </row>
    <row r="628" spans="40:43">
      <c r="AN628" s="182" t="s">
        <v>731</v>
      </c>
      <c r="AO628" s="182" t="s">
        <v>730</v>
      </c>
      <c r="AP628" s="12" t="s">
        <v>32</v>
      </c>
      <c r="AQ628" s="19"/>
    </row>
    <row r="629" spans="40:43">
      <c r="AN629" s="182" t="s">
        <v>732</v>
      </c>
      <c r="AO629" s="182" t="s">
        <v>730</v>
      </c>
      <c r="AP629" s="12" t="s">
        <v>32</v>
      </c>
      <c r="AQ629" s="19"/>
    </row>
    <row r="630" spans="40:43">
      <c r="AN630" s="182" t="s">
        <v>733</v>
      </c>
      <c r="AO630" s="182" t="s">
        <v>730</v>
      </c>
      <c r="AP630" s="12" t="s">
        <v>32</v>
      </c>
      <c r="AQ630" s="19"/>
    </row>
    <row r="631" spans="40:43">
      <c r="AN631" s="182" t="s">
        <v>734</v>
      </c>
      <c r="AO631" s="182" t="s">
        <v>730</v>
      </c>
      <c r="AP631" s="12" t="s">
        <v>32</v>
      </c>
      <c r="AQ631" s="19"/>
    </row>
    <row r="632" spans="40:43">
      <c r="AN632" s="182" t="s">
        <v>1212</v>
      </c>
      <c r="AO632" s="182" t="s">
        <v>730</v>
      </c>
      <c r="AP632" s="12" t="s">
        <v>32</v>
      </c>
      <c r="AQ632" s="19"/>
    </row>
    <row r="633" spans="40:43">
      <c r="AN633" s="182" t="s">
        <v>735</v>
      </c>
      <c r="AO633" s="182" t="s">
        <v>730</v>
      </c>
      <c r="AP633" s="12" t="s">
        <v>32</v>
      </c>
      <c r="AQ633" s="19"/>
    </row>
    <row r="634" spans="40:43">
      <c r="AN634" s="182" t="s">
        <v>736</v>
      </c>
      <c r="AO634" s="182" t="s">
        <v>730</v>
      </c>
      <c r="AP634" s="12" t="s">
        <v>32</v>
      </c>
      <c r="AQ634" s="19"/>
    </row>
    <row r="635" spans="40:43">
      <c r="AN635" s="182" t="s">
        <v>737</v>
      </c>
      <c r="AO635" s="182" t="s">
        <v>730</v>
      </c>
      <c r="AP635" s="12" t="s">
        <v>32</v>
      </c>
      <c r="AQ635" s="19"/>
    </row>
    <row r="636" spans="40:43">
      <c r="AN636" s="182" t="s">
        <v>738</v>
      </c>
      <c r="AO636" s="182" t="s">
        <v>730</v>
      </c>
      <c r="AP636" s="182" t="s">
        <v>32</v>
      </c>
      <c r="AQ636" s="19"/>
    </row>
    <row r="637" spans="40:43">
      <c r="AN637" s="182" t="s">
        <v>739</v>
      </c>
      <c r="AO637" s="182" t="s">
        <v>740</v>
      </c>
      <c r="AP637" s="12" t="s">
        <v>32</v>
      </c>
      <c r="AQ637" s="19"/>
    </row>
    <row r="638" spans="40:43">
      <c r="AN638" s="182" t="s">
        <v>741</v>
      </c>
      <c r="AO638" s="182" t="s">
        <v>740</v>
      </c>
      <c r="AP638" s="12" t="s">
        <v>32</v>
      </c>
      <c r="AQ638" s="19"/>
    </row>
    <row r="639" spans="40:43">
      <c r="AN639" s="182" t="s">
        <v>1212</v>
      </c>
      <c r="AO639" s="182" t="s">
        <v>740</v>
      </c>
      <c r="AP639" s="12" t="s">
        <v>32</v>
      </c>
      <c r="AQ639" s="19"/>
    </row>
    <row r="640" spans="40:43">
      <c r="AN640" s="182" t="s">
        <v>742</v>
      </c>
      <c r="AO640" s="182" t="s">
        <v>743</v>
      </c>
      <c r="AP640" s="12" t="s">
        <v>32</v>
      </c>
      <c r="AQ640" s="19"/>
    </row>
    <row r="641" spans="40:43">
      <c r="AN641" s="182" t="s">
        <v>744</v>
      </c>
      <c r="AO641" s="182" t="s">
        <v>743</v>
      </c>
      <c r="AP641" s="12" t="s">
        <v>32</v>
      </c>
      <c r="AQ641" s="19"/>
    </row>
    <row r="642" spans="40:43">
      <c r="AN642" s="182" t="s">
        <v>745</v>
      </c>
      <c r="AO642" s="182" t="s">
        <v>743</v>
      </c>
      <c r="AP642" s="12" t="s">
        <v>32</v>
      </c>
      <c r="AQ642" s="19"/>
    </row>
    <row r="643" spans="40:43">
      <c r="AN643" s="182" t="s">
        <v>746</v>
      </c>
      <c r="AO643" s="182" t="s">
        <v>743</v>
      </c>
      <c r="AP643" s="12" t="s">
        <v>32</v>
      </c>
      <c r="AQ643" s="19"/>
    </row>
    <row r="644" spans="40:43">
      <c r="AN644" s="182" t="s">
        <v>1212</v>
      </c>
      <c r="AO644" s="182" t="s">
        <v>743</v>
      </c>
      <c r="AP644" s="12" t="s">
        <v>32</v>
      </c>
      <c r="AQ644" s="19"/>
    </row>
    <row r="645" spans="40:43">
      <c r="AN645" s="182" t="s">
        <v>747</v>
      </c>
      <c r="AO645" s="182" t="s">
        <v>743</v>
      </c>
      <c r="AP645" s="12" t="s">
        <v>32</v>
      </c>
      <c r="AQ645" s="19"/>
    </row>
    <row r="646" spans="40:43">
      <c r="AN646" s="182" t="s">
        <v>748</v>
      </c>
      <c r="AO646" s="182" t="s">
        <v>743</v>
      </c>
      <c r="AP646" s="12" t="s">
        <v>32</v>
      </c>
      <c r="AQ646" s="19"/>
    </row>
    <row r="647" spans="40:43">
      <c r="AN647" s="182" t="s">
        <v>749</v>
      </c>
      <c r="AO647" s="182" t="s">
        <v>743</v>
      </c>
      <c r="AP647" s="12" t="s">
        <v>32</v>
      </c>
      <c r="AQ647" s="19"/>
    </row>
    <row r="648" spans="40:43">
      <c r="AN648" s="182" t="s">
        <v>750</v>
      </c>
      <c r="AO648" s="182" t="s">
        <v>743</v>
      </c>
      <c r="AP648" s="12" t="s">
        <v>32</v>
      </c>
      <c r="AQ648" s="19"/>
    </row>
    <row r="649" spans="40:43">
      <c r="AN649" s="182" t="s">
        <v>751</v>
      </c>
      <c r="AO649" s="182" t="s">
        <v>752</v>
      </c>
      <c r="AP649" s="12" t="s">
        <v>32</v>
      </c>
      <c r="AQ649" s="19"/>
    </row>
    <row r="650" spans="40:43">
      <c r="AN650" s="182" t="s">
        <v>753</v>
      </c>
      <c r="AO650" s="182" t="s">
        <v>752</v>
      </c>
      <c r="AP650" s="12" t="s">
        <v>32</v>
      </c>
      <c r="AQ650" s="19"/>
    </row>
    <row r="651" spans="40:43">
      <c r="AN651" s="182" t="s">
        <v>755</v>
      </c>
      <c r="AO651" s="182" t="s">
        <v>752</v>
      </c>
      <c r="AP651" s="12" t="s">
        <v>32</v>
      </c>
      <c r="AQ651" s="19"/>
    </row>
    <row r="652" spans="40:43">
      <c r="AN652" s="182" t="s">
        <v>754</v>
      </c>
      <c r="AO652" s="182" t="s">
        <v>752</v>
      </c>
      <c r="AP652" s="12" t="s">
        <v>32</v>
      </c>
      <c r="AQ652" s="19"/>
    </row>
    <row r="653" spans="40:43">
      <c r="AN653" s="182" t="s">
        <v>756</v>
      </c>
      <c r="AO653" s="182" t="s">
        <v>752</v>
      </c>
      <c r="AP653" s="12" t="s">
        <v>32</v>
      </c>
      <c r="AQ653" s="19"/>
    </row>
    <row r="654" spans="40:43">
      <c r="AN654" s="182" t="s">
        <v>757</v>
      </c>
      <c r="AO654" s="182" t="s">
        <v>752</v>
      </c>
      <c r="AP654" s="12" t="s">
        <v>32</v>
      </c>
      <c r="AQ654" s="19"/>
    </row>
    <row r="655" spans="40:43">
      <c r="AN655" s="182" t="s">
        <v>758</v>
      </c>
      <c r="AO655" s="182" t="s">
        <v>752</v>
      </c>
      <c r="AP655" s="12" t="s">
        <v>32</v>
      </c>
      <c r="AQ655" s="19"/>
    </row>
    <row r="656" spans="40:43">
      <c r="AN656" s="182" t="s">
        <v>759</v>
      </c>
      <c r="AO656" s="182" t="s">
        <v>752</v>
      </c>
      <c r="AP656" s="12" t="s">
        <v>32</v>
      </c>
      <c r="AQ656" s="19"/>
    </row>
    <row r="657" spans="40:43">
      <c r="AN657" s="182" t="s">
        <v>760</v>
      </c>
      <c r="AO657" s="182" t="s">
        <v>752</v>
      </c>
      <c r="AP657" s="12" t="s">
        <v>32</v>
      </c>
      <c r="AQ657" s="19"/>
    </row>
    <row r="658" spans="40:43">
      <c r="AN658" s="182" t="s">
        <v>761</v>
      </c>
      <c r="AO658" s="182" t="s">
        <v>752</v>
      </c>
      <c r="AP658" s="12" t="s">
        <v>32</v>
      </c>
      <c r="AQ658" s="19"/>
    </row>
    <row r="659" spans="40:43">
      <c r="AN659" s="182" t="s">
        <v>762</v>
      </c>
      <c r="AO659" s="182" t="s">
        <v>752</v>
      </c>
      <c r="AP659" s="182" t="s">
        <v>32</v>
      </c>
      <c r="AQ659" s="19"/>
    </row>
    <row r="660" spans="40:43">
      <c r="AN660" s="182" t="s">
        <v>763</v>
      </c>
      <c r="AO660" s="182" t="s">
        <v>752</v>
      </c>
      <c r="AP660" s="12" t="s">
        <v>32</v>
      </c>
      <c r="AQ660" s="19"/>
    </row>
    <row r="661" spans="40:43">
      <c r="AN661" s="182" t="s">
        <v>764</v>
      </c>
      <c r="AO661" s="182" t="s">
        <v>752</v>
      </c>
      <c r="AP661" s="12" t="s">
        <v>32</v>
      </c>
      <c r="AQ661" s="19"/>
    </row>
    <row r="662" spans="40:43">
      <c r="AN662" s="182" t="s">
        <v>765</v>
      </c>
      <c r="AO662" s="182" t="s">
        <v>752</v>
      </c>
      <c r="AP662" s="12" t="s">
        <v>32</v>
      </c>
      <c r="AQ662" s="19"/>
    </row>
    <row r="663" spans="40:43">
      <c r="AN663" s="182" t="s">
        <v>766</v>
      </c>
      <c r="AO663" s="182" t="s">
        <v>752</v>
      </c>
      <c r="AP663" s="12" t="s">
        <v>32</v>
      </c>
      <c r="AQ663" s="19"/>
    </row>
    <row r="664" spans="40:43">
      <c r="AN664" s="182" t="s">
        <v>767</v>
      </c>
      <c r="AO664" s="182" t="s">
        <v>752</v>
      </c>
      <c r="AP664" s="12" t="s">
        <v>32</v>
      </c>
      <c r="AQ664" s="19"/>
    </row>
    <row r="665" spans="40:43">
      <c r="AN665" s="182" t="s">
        <v>768</v>
      </c>
      <c r="AO665" s="182" t="s">
        <v>752</v>
      </c>
      <c r="AP665" s="12" t="s">
        <v>32</v>
      </c>
      <c r="AQ665" s="19"/>
    </row>
    <row r="666" spans="40:43">
      <c r="AN666" s="182" t="s">
        <v>769</v>
      </c>
      <c r="AO666" s="182" t="s">
        <v>752</v>
      </c>
      <c r="AP666" s="12" t="s">
        <v>32</v>
      </c>
      <c r="AQ666" s="19"/>
    </row>
    <row r="667" spans="40:43">
      <c r="AN667" s="182" t="s">
        <v>770</v>
      </c>
      <c r="AO667" s="182" t="s">
        <v>752</v>
      </c>
      <c r="AP667" s="12" t="s">
        <v>32</v>
      </c>
      <c r="AQ667" s="19"/>
    </row>
    <row r="668" spans="40:43">
      <c r="AN668" s="182" t="s">
        <v>771</v>
      </c>
      <c r="AO668" s="182" t="s">
        <v>752</v>
      </c>
      <c r="AP668" s="12" t="s">
        <v>32</v>
      </c>
      <c r="AQ668" s="19"/>
    </row>
    <row r="669" spans="40:43">
      <c r="AN669" s="182" t="s">
        <v>772</v>
      </c>
      <c r="AO669" s="182" t="s">
        <v>752</v>
      </c>
      <c r="AP669" s="12" t="s">
        <v>32</v>
      </c>
      <c r="AQ669" s="19"/>
    </row>
    <row r="670" spans="40:43">
      <c r="AN670" s="182" t="s">
        <v>773</v>
      </c>
      <c r="AO670" s="182" t="s">
        <v>752</v>
      </c>
      <c r="AP670" s="12" t="s">
        <v>32</v>
      </c>
      <c r="AQ670" s="19"/>
    </row>
    <row r="671" spans="40:43">
      <c r="AN671" s="182" t="s">
        <v>774</v>
      </c>
      <c r="AO671" s="182" t="s">
        <v>752</v>
      </c>
      <c r="AP671" s="12" t="s">
        <v>32</v>
      </c>
      <c r="AQ671" s="19"/>
    </row>
    <row r="672" spans="40:43">
      <c r="AN672" s="182" t="s">
        <v>775</v>
      </c>
      <c r="AO672" s="182" t="s">
        <v>752</v>
      </c>
      <c r="AP672" s="12" t="s">
        <v>32</v>
      </c>
      <c r="AQ672" s="19"/>
    </row>
    <row r="673" spans="40:43">
      <c r="AN673" s="182" t="s">
        <v>776</v>
      </c>
      <c r="AO673" s="182" t="s">
        <v>752</v>
      </c>
      <c r="AP673" s="12" t="s">
        <v>32</v>
      </c>
      <c r="AQ673" s="19"/>
    </row>
    <row r="674" spans="40:43">
      <c r="AN674" s="182" t="s">
        <v>777</v>
      </c>
      <c r="AO674" s="182" t="s">
        <v>752</v>
      </c>
      <c r="AP674" s="12" t="s">
        <v>32</v>
      </c>
      <c r="AQ674" s="19"/>
    </row>
    <row r="675" spans="40:43">
      <c r="AN675" s="183" t="s">
        <v>778</v>
      </c>
      <c r="AO675" s="183" t="s">
        <v>752</v>
      </c>
      <c r="AP675" s="12" t="s">
        <v>32</v>
      </c>
      <c r="AQ675" s="19"/>
    </row>
    <row r="676" spans="40:43">
      <c r="AN676" s="182" t="s">
        <v>779</v>
      </c>
      <c r="AO676" s="182" t="s">
        <v>752</v>
      </c>
      <c r="AP676" s="12" t="s">
        <v>32</v>
      </c>
      <c r="AQ676" s="19"/>
    </row>
    <row r="677" spans="40:43">
      <c r="AN677" s="182" t="s">
        <v>780</v>
      </c>
      <c r="AO677" s="182" t="s">
        <v>752</v>
      </c>
      <c r="AP677" s="12" t="s">
        <v>32</v>
      </c>
      <c r="AQ677" s="19"/>
    </row>
    <row r="678" spans="40:43">
      <c r="AN678" s="182" t="s">
        <v>781</v>
      </c>
      <c r="AO678" s="182" t="s">
        <v>752</v>
      </c>
      <c r="AP678" s="12" t="s">
        <v>32</v>
      </c>
      <c r="AQ678" s="19"/>
    </row>
    <row r="679" spans="40:43">
      <c r="AN679" s="182" t="s">
        <v>782</v>
      </c>
      <c r="AO679" s="182" t="s">
        <v>752</v>
      </c>
      <c r="AP679" s="12" t="s">
        <v>32</v>
      </c>
      <c r="AQ679" s="19"/>
    </row>
    <row r="680" spans="40:43">
      <c r="AN680" s="182" t="s">
        <v>1212</v>
      </c>
      <c r="AO680" s="182" t="s">
        <v>752</v>
      </c>
      <c r="AP680" s="12" t="s">
        <v>32</v>
      </c>
      <c r="AQ680" s="19"/>
    </row>
    <row r="681" spans="40:43">
      <c r="AN681" s="182" t="s">
        <v>783</v>
      </c>
      <c r="AO681" s="182" t="s">
        <v>752</v>
      </c>
      <c r="AP681" s="12" t="s">
        <v>32</v>
      </c>
      <c r="AQ681" s="19"/>
    </row>
    <row r="682" spans="40:43">
      <c r="AN682" s="182" t="s">
        <v>784</v>
      </c>
      <c r="AO682" s="182" t="s">
        <v>752</v>
      </c>
      <c r="AP682" s="12" t="s">
        <v>32</v>
      </c>
      <c r="AQ682" s="19"/>
    </row>
    <row r="683" spans="40:43">
      <c r="AN683" s="182" t="s">
        <v>785</v>
      </c>
      <c r="AO683" s="182" t="s">
        <v>752</v>
      </c>
      <c r="AP683" s="12" t="s">
        <v>32</v>
      </c>
      <c r="AQ683" s="19"/>
    </row>
    <row r="684" spans="40:43">
      <c r="AN684" s="182" t="s">
        <v>786</v>
      </c>
      <c r="AO684" s="182" t="s">
        <v>752</v>
      </c>
      <c r="AP684" s="12" t="s">
        <v>32</v>
      </c>
      <c r="AQ684" s="19"/>
    </row>
    <row r="685" spans="40:43">
      <c r="AN685" s="182" t="s">
        <v>787</v>
      </c>
      <c r="AO685" s="182" t="s">
        <v>752</v>
      </c>
      <c r="AP685" s="12" t="s">
        <v>32</v>
      </c>
      <c r="AQ685" s="19"/>
    </row>
    <row r="686" spans="40:43">
      <c r="AN686" s="182" t="s">
        <v>788</v>
      </c>
      <c r="AO686" s="182" t="s">
        <v>752</v>
      </c>
      <c r="AP686" s="12" t="s">
        <v>32</v>
      </c>
      <c r="AQ686" s="19"/>
    </row>
    <row r="687" spans="40:43">
      <c r="AN687" s="182" t="s">
        <v>789</v>
      </c>
      <c r="AO687" s="182" t="s">
        <v>752</v>
      </c>
      <c r="AP687" s="12" t="s">
        <v>32</v>
      </c>
      <c r="AQ687" s="19"/>
    </row>
    <row r="688" spans="40:43">
      <c r="AN688" s="182" t="s">
        <v>790</v>
      </c>
      <c r="AO688" s="182" t="s">
        <v>752</v>
      </c>
      <c r="AP688" s="12" t="s">
        <v>32</v>
      </c>
      <c r="AQ688" s="19"/>
    </row>
    <row r="689" spans="40:43">
      <c r="AN689" s="182" t="s">
        <v>791</v>
      </c>
      <c r="AO689" s="182" t="s">
        <v>752</v>
      </c>
      <c r="AP689" s="12" t="s">
        <v>32</v>
      </c>
      <c r="AQ689" s="19"/>
    </row>
    <row r="690" spans="40:43">
      <c r="AN690" s="182" t="s">
        <v>792</v>
      </c>
      <c r="AO690" s="182" t="s">
        <v>793</v>
      </c>
      <c r="AP690" s="182" t="s">
        <v>32</v>
      </c>
      <c r="AQ690" s="19"/>
    </row>
    <row r="691" spans="40:43">
      <c r="AN691" s="182" t="s">
        <v>1212</v>
      </c>
      <c r="AO691" s="182" t="s">
        <v>793</v>
      </c>
      <c r="AP691" s="12" t="s">
        <v>32</v>
      </c>
      <c r="AQ691" s="19"/>
    </row>
    <row r="692" spans="40:43">
      <c r="AN692" s="182" t="s">
        <v>794</v>
      </c>
      <c r="AO692" s="182" t="s">
        <v>793</v>
      </c>
      <c r="AP692" s="12" t="s">
        <v>32</v>
      </c>
      <c r="AQ692" s="19"/>
    </row>
    <row r="693" spans="40:43">
      <c r="AN693" s="182" t="s">
        <v>795</v>
      </c>
      <c r="AO693" s="182" t="s">
        <v>793</v>
      </c>
      <c r="AP693" s="12" t="s">
        <v>32</v>
      </c>
      <c r="AQ693" s="19"/>
    </row>
    <row r="694" spans="40:43">
      <c r="AN694" s="182" t="s">
        <v>796</v>
      </c>
      <c r="AO694" s="182" t="s">
        <v>797</v>
      </c>
      <c r="AP694" s="12" t="s">
        <v>32</v>
      </c>
      <c r="AQ694" s="19"/>
    </row>
    <row r="695" spans="40:43">
      <c r="AN695" s="182" t="s">
        <v>798</v>
      </c>
      <c r="AO695" s="182" t="s">
        <v>797</v>
      </c>
      <c r="AP695" s="12" t="s">
        <v>32</v>
      </c>
      <c r="AQ695" s="19"/>
    </row>
    <row r="696" spans="40:43">
      <c r="AN696" s="182" t="s">
        <v>799</v>
      </c>
      <c r="AO696" s="182" t="s">
        <v>797</v>
      </c>
      <c r="AP696" s="182" t="s">
        <v>32</v>
      </c>
      <c r="AQ696" s="19"/>
    </row>
    <row r="697" spans="40:43">
      <c r="AN697" s="182" t="s">
        <v>800</v>
      </c>
      <c r="AO697" s="182" t="s">
        <v>797</v>
      </c>
      <c r="AP697" s="12" t="s">
        <v>32</v>
      </c>
      <c r="AQ697" s="19"/>
    </row>
    <row r="698" spans="40:43">
      <c r="AN698" s="182" t="s">
        <v>801</v>
      </c>
      <c r="AO698" s="182" t="s">
        <v>797</v>
      </c>
      <c r="AP698" s="12" t="s">
        <v>32</v>
      </c>
      <c r="AQ698" s="19"/>
    </row>
    <row r="699" spans="40:43">
      <c r="AN699" s="182" t="s">
        <v>802</v>
      </c>
      <c r="AO699" s="182" t="s">
        <v>797</v>
      </c>
      <c r="AP699" s="12" t="s">
        <v>32</v>
      </c>
      <c r="AQ699" s="19"/>
    </row>
    <row r="700" spans="40:43">
      <c r="AN700" s="182" t="s">
        <v>803</v>
      </c>
      <c r="AO700" s="182" t="s">
        <v>797</v>
      </c>
      <c r="AP700" s="182" t="s">
        <v>32</v>
      </c>
      <c r="AQ700" s="19"/>
    </row>
    <row r="701" spans="40:43">
      <c r="AN701" s="182" t="s">
        <v>804</v>
      </c>
      <c r="AO701" s="182" t="s">
        <v>797</v>
      </c>
      <c r="AP701" s="182" t="s">
        <v>32</v>
      </c>
      <c r="AQ701" s="19"/>
    </row>
    <row r="702" spans="40:43">
      <c r="AN702" s="182" t="s">
        <v>1232</v>
      </c>
      <c r="AO702" s="182" t="s">
        <v>797</v>
      </c>
      <c r="AP702" s="12" t="s">
        <v>32</v>
      </c>
      <c r="AQ702" s="19"/>
    </row>
    <row r="703" spans="40:43">
      <c r="AN703" s="182" t="s">
        <v>805</v>
      </c>
      <c r="AO703" s="182" t="s">
        <v>797</v>
      </c>
      <c r="AP703" s="12" t="s">
        <v>32</v>
      </c>
      <c r="AQ703" s="19"/>
    </row>
    <row r="704" spans="40:43">
      <c r="AN704" s="182" t="s">
        <v>806</v>
      </c>
      <c r="AO704" s="182" t="s">
        <v>797</v>
      </c>
      <c r="AP704" s="12" t="s">
        <v>32</v>
      </c>
      <c r="AQ704" s="19"/>
    </row>
    <row r="705" spans="40:43">
      <c r="AN705" s="182" t="s">
        <v>807</v>
      </c>
      <c r="AO705" s="182" t="s">
        <v>797</v>
      </c>
      <c r="AP705" s="12" t="s">
        <v>32</v>
      </c>
      <c r="AQ705" s="19"/>
    </row>
    <row r="706" spans="40:43">
      <c r="AN706" s="182" t="s">
        <v>808</v>
      </c>
      <c r="AO706" s="182" t="s">
        <v>797</v>
      </c>
      <c r="AP706" s="12" t="s">
        <v>32</v>
      </c>
      <c r="AQ706" s="19"/>
    </row>
    <row r="707" spans="40:43">
      <c r="AN707" s="182" t="s">
        <v>809</v>
      </c>
      <c r="AO707" s="182" t="s">
        <v>797</v>
      </c>
      <c r="AP707" s="12" t="s">
        <v>32</v>
      </c>
      <c r="AQ707" s="19"/>
    </row>
    <row r="708" spans="40:43">
      <c r="AN708" s="182" t="s">
        <v>810</v>
      </c>
      <c r="AO708" s="182" t="s">
        <v>797</v>
      </c>
      <c r="AP708" s="12" t="s">
        <v>32</v>
      </c>
      <c r="AQ708" s="19"/>
    </row>
    <row r="709" spans="40:43">
      <c r="AN709" s="182" t="s">
        <v>811</v>
      </c>
      <c r="AO709" s="182" t="s">
        <v>797</v>
      </c>
      <c r="AP709" s="12" t="s">
        <v>32</v>
      </c>
      <c r="AQ709" s="19"/>
    </row>
    <row r="710" spans="40:43">
      <c r="AN710" s="182" t="s">
        <v>812</v>
      </c>
      <c r="AO710" s="182" t="s">
        <v>797</v>
      </c>
      <c r="AP710" s="12" t="s">
        <v>32</v>
      </c>
      <c r="AQ710" s="19"/>
    </row>
    <row r="711" spans="40:43">
      <c r="AN711" s="182" t="s">
        <v>813</v>
      </c>
      <c r="AO711" s="182" t="s">
        <v>797</v>
      </c>
      <c r="AP711" s="12" t="s">
        <v>32</v>
      </c>
      <c r="AQ711" s="19"/>
    </row>
    <row r="712" spans="40:43">
      <c r="AN712" s="182" t="s">
        <v>814</v>
      </c>
      <c r="AO712" s="182" t="s">
        <v>797</v>
      </c>
      <c r="AP712" s="12" t="s">
        <v>32</v>
      </c>
      <c r="AQ712" s="19"/>
    </row>
    <row r="713" spans="40:43">
      <c r="AN713" s="182" t="s">
        <v>815</v>
      </c>
      <c r="AO713" s="182" t="s">
        <v>797</v>
      </c>
      <c r="AP713" s="12" t="s">
        <v>32</v>
      </c>
      <c r="AQ713" s="19"/>
    </row>
    <row r="714" spans="40:43">
      <c r="AN714" s="182" t="s">
        <v>816</v>
      </c>
      <c r="AO714" s="182" t="s">
        <v>797</v>
      </c>
      <c r="AP714" s="12" t="s">
        <v>32</v>
      </c>
      <c r="AQ714" s="19"/>
    </row>
    <row r="715" spans="40:43">
      <c r="AN715" s="182" t="s">
        <v>817</v>
      </c>
      <c r="AO715" s="182" t="s">
        <v>797</v>
      </c>
      <c r="AP715" s="12" t="s">
        <v>32</v>
      </c>
      <c r="AQ715" s="19"/>
    </row>
    <row r="716" spans="40:43">
      <c r="AN716" s="182" t="s">
        <v>1233</v>
      </c>
      <c r="AO716" s="182" t="s">
        <v>797</v>
      </c>
      <c r="AP716" s="12" t="s">
        <v>32</v>
      </c>
      <c r="AQ716" s="19"/>
    </row>
    <row r="717" spans="40:43">
      <c r="AN717" s="182" t="s">
        <v>818</v>
      </c>
      <c r="AO717" s="182" t="s">
        <v>797</v>
      </c>
      <c r="AP717" s="12" t="s">
        <v>32</v>
      </c>
      <c r="AQ717" s="19"/>
    </row>
    <row r="718" spans="40:43">
      <c r="AN718" s="182" t="s">
        <v>819</v>
      </c>
      <c r="AO718" s="182" t="s">
        <v>797</v>
      </c>
      <c r="AP718" s="12" t="s">
        <v>32</v>
      </c>
      <c r="AQ718" s="19"/>
    </row>
    <row r="719" spans="40:43">
      <c r="AN719" s="182" t="s">
        <v>820</v>
      </c>
      <c r="AO719" s="182" t="s">
        <v>797</v>
      </c>
      <c r="AP719" s="12" t="s">
        <v>32</v>
      </c>
      <c r="AQ719" s="19"/>
    </row>
    <row r="720" spans="40:43">
      <c r="AN720" s="182" t="s">
        <v>821</v>
      </c>
      <c r="AO720" s="182" t="s">
        <v>797</v>
      </c>
      <c r="AP720" s="12" t="s">
        <v>32</v>
      </c>
      <c r="AQ720" s="19"/>
    </row>
    <row r="721" spans="40:43">
      <c r="AN721" s="182" t="s">
        <v>822</v>
      </c>
      <c r="AO721" s="182" t="s">
        <v>797</v>
      </c>
      <c r="AP721" s="12" t="s">
        <v>32</v>
      </c>
      <c r="AQ721" s="19"/>
    </row>
    <row r="722" spans="40:43">
      <c r="AN722" s="182" t="s">
        <v>823</v>
      </c>
      <c r="AO722" s="182" t="s">
        <v>797</v>
      </c>
      <c r="AP722" s="12" t="s">
        <v>32</v>
      </c>
      <c r="AQ722" s="19"/>
    </row>
    <row r="723" spans="40:43">
      <c r="AN723" s="182" t="s">
        <v>824</v>
      </c>
      <c r="AO723" s="182" t="s">
        <v>797</v>
      </c>
      <c r="AP723" s="12" t="s">
        <v>32</v>
      </c>
      <c r="AQ723" s="19"/>
    </row>
    <row r="724" spans="40:43">
      <c r="AN724" s="182" t="s">
        <v>825</v>
      </c>
      <c r="AO724" s="182" t="s">
        <v>797</v>
      </c>
      <c r="AP724" s="12" t="s">
        <v>32</v>
      </c>
      <c r="AQ724" s="19"/>
    </row>
    <row r="725" spans="40:43">
      <c r="AN725" s="182" t="s">
        <v>826</v>
      </c>
      <c r="AO725" s="182" t="s">
        <v>797</v>
      </c>
      <c r="AP725" s="12" t="s">
        <v>32</v>
      </c>
      <c r="AQ725" s="19"/>
    </row>
    <row r="726" spans="40:43">
      <c r="AN726" s="182" t="s">
        <v>827</v>
      </c>
      <c r="AO726" s="182" t="s">
        <v>797</v>
      </c>
      <c r="AP726" s="12" t="s">
        <v>32</v>
      </c>
      <c r="AQ726" s="19"/>
    </row>
    <row r="727" spans="40:43">
      <c r="AN727" s="182" t="s">
        <v>1212</v>
      </c>
      <c r="AO727" s="182" t="s">
        <v>797</v>
      </c>
      <c r="AP727" s="12" t="s">
        <v>32</v>
      </c>
      <c r="AQ727" s="19"/>
    </row>
    <row r="728" spans="40:43">
      <c r="AN728" s="182" t="s">
        <v>828</v>
      </c>
      <c r="AO728" s="182" t="s">
        <v>797</v>
      </c>
      <c r="AP728" s="12" t="s">
        <v>32</v>
      </c>
      <c r="AQ728" s="19"/>
    </row>
    <row r="729" spans="40:43">
      <c r="AN729" s="182" t="s">
        <v>829</v>
      </c>
      <c r="AO729" s="182" t="s">
        <v>797</v>
      </c>
      <c r="AP729" s="182" t="s">
        <v>32</v>
      </c>
      <c r="AQ729" s="19"/>
    </row>
    <row r="730" spans="40:43">
      <c r="AN730" s="182" t="s">
        <v>830</v>
      </c>
      <c r="AO730" s="182" t="s">
        <v>797</v>
      </c>
      <c r="AP730" s="12" t="s">
        <v>32</v>
      </c>
      <c r="AQ730" s="19"/>
    </row>
    <row r="731" spans="40:43">
      <c r="AN731" s="182" t="s">
        <v>831</v>
      </c>
      <c r="AO731" s="182" t="s">
        <v>797</v>
      </c>
      <c r="AP731" s="12" t="s">
        <v>32</v>
      </c>
      <c r="AQ731" s="19"/>
    </row>
    <row r="732" spans="40:43">
      <c r="AN732" s="182" t="s">
        <v>832</v>
      </c>
      <c r="AO732" s="182" t="s">
        <v>797</v>
      </c>
      <c r="AP732" s="12" t="s">
        <v>32</v>
      </c>
      <c r="AQ732" s="19"/>
    </row>
    <row r="733" spans="40:43">
      <c r="AN733" s="182" t="s">
        <v>833</v>
      </c>
      <c r="AO733" s="182" t="s">
        <v>797</v>
      </c>
      <c r="AP733" s="12" t="s">
        <v>32</v>
      </c>
      <c r="AQ733" s="19"/>
    </row>
    <row r="734" spans="40:43">
      <c r="AN734" s="182" t="s">
        <v>834</v>
      </c>
      <c r="AO734" s="182" t="s">
        <v>797</v>
      </c>
      <c r="AP734" s="12" t="s">
        <v>32</v>
      </c>
      <c r="AQ734" s="19"/>
    </row>
    <row r="735" spans="40:43">
      <c r="AN735" s="182" t="s">
        <v>835</v>
      </c>
      <c r="AO735" s="182" t="s">
        <v>797</v>
      </c>
      <c r="AP735" s="12" t="s">
        <v>32</v>
      </c>
      <c r="AQ735" s="19"/>
    </row>
    <row r="736" spans="40:43">
      <c r="AN736" s="182" t="s">
        <v>836</v>
      </c>
      <c r="AO736" s="182" t="s">
        <v>797</v>
      </c>
      <c r="AP736" s="12" t="s">
        <v>32</v>
      </c>
      <c r="AQ736" s="19"/>
    </row>
    <row r="737" spans="40:43">
      <c r="AN737" s="182" t="s">
        <v>837</v>
      </c>
      <c r="AO737" s="182" t="s">
        <v>797</v>
      </c>
      <c r="AP737" s="12" t="s">
        <v>32</v>
      </c>
      <c r="AQ737" s="19"/>
    </row>
    <row r="738" spans="40:43">
      <c r="AN738" s="182" t="s">
        <v>838</v>
      </c>
      <c r="AO738" s="182" t="s">
        <v>839</v>
      </c>
      <c r="AP738" s="12" t="s">
        <v>32</v>
      </c>
      <c r="AQ738" s="19"/>
    </row>
    <row r="739" spans="40:43">
      <c r="AN739" s="182" t="s">
        <v>840</v>
      </c>
      <c r="AO739" s="182" t="s">
        <v>839</v>
      </c>
      <c r="AP739" s="12" t="s">
        <v>32</v>
      </c>
      <c r="AQ739" s="19"/>
    </row>
    <row r="740" spans="40:43">
      <c r="AN740" s="182" t="s">
        <v>841</v>
      </c>
      <c r="AO740" s="182" t="s">
        <v>839</v>
      </c>
      <c r="AP740" s="12" t="s">
        <v>32</v>
      </c>
      <c r="AQ740" s="19"/>
    </row>
    <row r="741" spans="40:43">
      <c r="AN741" s="182" t="s">
        <v>842</v>
      </c>
      <c r="AO741" s="182" t="s">
        <v>839</v>
      </c>
      <c r="AP741" s="12" t="s">
        <v>32</v>
      </c>
      <c r="AQ741" s="19"/>
    </row>
    <row r="742" spans="40:43">
      <c r="AN742" s="182" t="s">
        <v>843</v>
      </c>
      <c r="AO742" s="182" t="s">
        <v>839</v>
      </c>
      <c r="AP742" s="12" t="s">
        <v>32</v>
      </c>
      <c r="AQ742" s="19"/>
    </row>
    <row r="743" spans="40:43">
      <c r="AN743" s="182" t="s">
        <v>844</v>
      </c>
      <c r="AO743" s="182" t="s">
        <v>839</v>
      </c>
      <c r="AP743" s="182" t="s">
        <v>32</v>
      </c>
      <c r="AQ743" s="19"/>
    </row>
    <row r="744" spans="40:43">
      <c r="AN744" s="182" t="s">
        <v>845</v>
      </c>
      <c r="AO744" s="182" t="s">
        <v>839</v>
      </c>
      <c r="AP744" s="12" t="s">
        <v>32</v>
      </c>
      <c r="AQ744" s="19"/>
    </row>
    <row r="745" spans="40:43">
      <c r="AN745" s="182" t="s">
        <v>846</v>
      </c>
      <c r="AO745" s="182" t="s">
        <v>839</v>
      </c>
      <c r="AP745" s="12" t="s">
        <v>32</v>
      </c>
      <c r="AQ745" s="19"/>
    </row>
    <row r="746" spans="40:43">
      <c r="AN746" s="192" t="s">
        <v>1273</v>
      </c>
      <c r="AO746" s="192" t="s">
        <v>839</v>
      </c>
      <c r="AP746" s="19" t="s">
        <v>18</v>
      </c>
      <c r="AQ746" s="19"/>
    </row>
    <row r="747" spans="40:43">
      <c r="AN747" s="182" t="s">
        <v>847</v>
      </c>
      <c r="AO747" s="182" t="s">
        <v>839</v>
      </c>
      <c r="AP747" s="19" t="s">
        <v>18</v>
      </c>
      <c r="AQ747" s="19"/>
    </row>
    <row r="748" spans="40:43">
      <c r="AN748" s="182" t="s">
        <v>848</v>
      </c>
      <c r="AO748" s="182" t="s">
        <v>839</v>
      </c>
      <c r="AP748" s="12" t="s">
        <v>32</v>
      </c>
      <c r="AQ748" s="19"/>
    </row>
    <row r="749" spans="40:43">
      <c r="AN749" s="182" t="s">
        <v>849</v>
      </c>
      <c r="AO749" s="182" t="s">
        <v>839</v>
      </c>
      <c r="AP749" s="12" t="s">
        <v>32</v>
      </c>
      <c r="AQ749" s="19"/>
    </row>
    <row r="750" spans="40:43">
      <c r="AN750" s="182" t="s">
        <v>850</v>
      </c>
      <c r="AO750" s="182" t="s">
        <v>839</v>
      </c>
      <c r="AP750" s="182" t="s">
        <v>32</v>
      </c>
      <c r="AQ750" s="19"/>
    </row>
    <row r="751" spans="40:43">
      <c r="AN751" s="182" t="s">
        <v>851</v>
      </c>
      <c r="AO751" s="182" t="s">
        <v>839</v>
      </c>
      <c r="AP751" s="12" t="s">
        <v>32</v>
      </c>
      <c r="AQ751" s="19"/>
    </row>
    <row r="752" spans="40:43">
      <c r="AN752" s="182" t="s">
        <v>852</v>
      </c>
      <c r="AO752" s="182" t="s">
        <v>839</v>
      </c>
      <c r="AP752" s="12" t="s">
        <v>32</v>
      </c>
      <c r="AQ752" s="19"/>
    </row>
    <row r="753" spans="40:43">
      <c r="AN753" s="182" t="s">
        <v>853</v>
      </c>
      <c r="AO753" s="182" t="s">
        <v>839</v>
      </c>
      <c r="AP753" s="12" t="s">
        <v>32</v>
      </c>
      <c r="AQ753" s="19"/>
    </row>
    <row r="754" spans="40:43">
      <c r="AN754" s="182" t="s">
        <v>854</v>
      </c>
      <c r="AO754" s="182" t="s">
        <v>839</v>
      </c>
      <c r="AP754" s="12" t="s">
        <v>32</v>
      </c>
      <c r="AQ754" s="19"/>
    </row>
    <row r="755" spans="40:43">
      <c r="AN755" s="182" t="s">
        <v>855</v>
      </c>
      <c r="AO755" s="182" t="s">
        <v>839</v>
      </c>
      <c r="AP755" s="12" t="s">
        <v>32</v>
      </c>
      <c r="AQ755" s="19"/>
    </row>
    <row r="756" spans="40:43">
      <c r="AN756" s="182" t="s">
        <v>856</v>
      </c>
      <c r="AO756" s="182" t="s">
        <v>839</v>
      </c>
      <c r="AP756" s="12" t="s">
        <v>32</v>
      </c>
      <c r="AQ756" s="19"/>
    </row>
    <row r="757" spans="40:43">
      <c r="AN757" s="182" t="s">
        <v>857</v>
      </c>
      <c r="AO757" s="182" t="s">
        <v>839</v>
      </c>
      <c r="AP757" s="12" t="s">
        <v>32</v>
      </c>
      <c r="AQ757" s="19"/>
    </row>
    <row r="758" spans="40:43">
      <c r="AN758" s="182" t="s">
        <v>858</v>
      </c>
      <c r="AO758" s="182" t="s">
        <v>839</v>
      </c>
      <c r="AP758" s="12" t="s">
        <v>32</v>
      </c>
      <c r="AQ758" s="19"/>
    </row>
    <row r="759" spans="40:43">
      <c r="AN759" s="182" t="s">
        <v>859</v>
      </c>
      <c r="AO759" s="182" t="s">
        <v>839</v>
      </c>
      <c r="AP759" s="12" t="s">
        <v>32</v>
      </c>
      <c r="AQ759" s="19"/>
    </row>
    <row r="760" spans="40:43">
      <c r="AN760" s="182" t="s">
        <v>860</v>
      </c>
      <c r="AO760" s="182" t="s">
        <v>839</v>
      </c>
      <c r="AP760" s="12" t="s">
        <v>32</v>
      </c>
      <c r="AQ760" s="19"/>
    </row>
    <row r="761" spans="40:43">
      <c r="AN761" s="182" t="s">
        <v>861</v>
      </c>
      <c r="AO761" s="182" t="s">
        <v>839</v>
      </c>
      <c r="AP761" s="12" t="s">
        <v>32</v>
      </c>
      <c r="AQ761" s="19"/>
    </row>
    <row r="762" spans="40:43">
      <c r="AN762" s="182" t="s">
        <v>862</v>
      </c>
      <c r="AO762" s="182" t="s">
        <v>839</v>
      </c>
      <c r="AP762" s="12" t="s">
        <v>32</v>
      </c>
      <c r="AQ762" s="19"/>
    </row>
    <row r="763" spans="40:43">
      <c r="AN763" s="182" t="s">
        <v>863</v>
      </c>
      <c r="AO763" s="182" t="s">
        <v>839</v>
      </c>
      <c r="AP763" s="12" t="s">
        <v>32</v>
      </c>
      <c r="AQ763" s="19"/>
    </row>
    <row r="764" spans="40:43">
      <c r="AN764" s="182" t="s">
        <v>864</v>
      </c>
      <c r="AO764" s="182" t="s">
        <v>839</v>
      </c>
      <c r="AP764" s="12" t="s">
        <v>32</v>
      </c>
      <c r="AQ764" s="19"/>
    </row>
    <row r="765" spans="40:43">
      <c r="AN765" s="182" t="s">
        <v>865</v>
      </c>
      <c r="AO765" s="182" t="s">
        <v>839</v>
      </c>
      <c r="AP765" s="12" t="s">
        <v>32</v>
      </c>
      <c r="AQ765" s="19"/>
    </row>
    <row r="766" spans="40:43">
      <c r="AN766" s="182" t="s">
        <v>866</v>
      </c>
      <c r="AO766" s="182" t="s">
        <v>839</v>
      </c>
      <c r="AP766" s="12" t="s">
        <v>32</v>
      </c>
      <c r="AQ766" s="19"/>
    </row>
    <row r="767" spans="40:43">
      <c r="AN767" s="182" t="s">
        <v>867</v>
      </c>
      <c r="AO767" s="182" t="s">
        <v>839</v>
      </c>
      <c r="AP767" s="12" t="s">
        <v>32</v>
      </c>
      <c r="AQ767" s="19"/>
    </row>
    <row r="768" spans="40:43">
      <c r="AN768" s="182" t="s">
        <v>868</v>
      </c>
      <c r="AO768" s="182" t="s">
        <v>839</v>
      </c>
      <c r="AP768" s="12" t="s">
        <v>32</v>
      </c>
      <c r="AQ768" s="19"/>
    </row>
    <row r="769" spans="40:43">
      <c r="AN769" s="182" t="s">
        <v>869</v>
      </c>
      <c r="AO769" s="182" t="s">
        <v>839</v>
      </c>
      <c r="AP769" s="12" t="s">
        <v>32</v>
      </c>
      <c r="AQ769" s="19"/>
    </row>
    <row r="770" spans="40:43">
      <c r="AN770" s="182" t="s">
        <v>870</v>
      </c>
      <c r="AO770" s="182" t="s">
        <v>839</v>
      </c>
      <c r="AP770" s="12" t="s">
        <v>32</v>
      </c>
      <c r="AQ770" s="19"/>
    </row>
    <row r="771" spans="40:43">
      <c r="AN771" s="182" t="s">
        <v>871</v>
      </c>
      <c r="AO771" s="182" t="s">
        <v>839</v>
      </c>
      <c r="AP771" s="12" t="s">
        <v>32</v>
      </c>
      <c r="AQ771" s="19"/>
    </row>
    <row r="772" spans="40:43">
      <c r="AN772" s="182" t="s">
        <v>872</v>
      </c>
      <c r="AO772" s="182" t="s">
        <v>839</v>
      </c>
      <c r="AP772" s="12" t="s">
        <v>32</v>
      </c>
      <c r="AQ772" s="19"/>
    </row>
    <row r="773" spans="40:43">
      <c r="AN773" s="182" t="s">
        <v>873</v>
      </c>
      <c r="AO773" s="182" t="s">
        <v>839</v>
      </c>
      <c r="AP773" s="12" t="s">
        <v>32</v>
      </c>
      <c r="AQ773" s="19"/>
    </row>
    <row r="774" spans="40:43">
      <c r="AN774" s="182" t="s">
        <v>1234</v>
      </c>
      <c r="AO774" s="182" t="s">
        <v>839</v>
      </c>
      <c r="AP774" s="12" t="s">
        <v>32</v>
      </c>
      <c r="AQ774" s="19"/>
    </row>
    <row r="775" spans="40:43">
      <c r="AN775" s="182" t="s">
        <v>874</v>
      </c>
      <c r="AO775" s="182" t="s">
        <v>839</v>
      </c>
      <c r="AP775" s="12" t="s">
        <v>32</v>
      </c>
      <c r="AQ775" s="19"/>
    </row>
    <row r="776" spans="40:43">
      <c r="AN776" s="182" t="s">
        <v>875</v>
      </c>
      <c r="AO776" s="182" t="s">
        <v>839</v>
      </c>
      <c r="AP776" s="12" t="s">
        <v>32</v>
      </c>
      <c r="AQ776" s="19"/>
    </row>
    <row r="777" spans="40:43">
      <c r="AN777" s="182" t="s">
        <v>1212</v>
      </c>
      <c r="AO777" s="182" t="s">
        <v>839</v>
      </c>
      <c r="AP777" s="12" t="s">
        <v>32</v>
      </c>
      <c r="AQ777" s="19"/>
    </row>
    <row r="778" spans="40:43">
      <c r="AN778" s="182" t="s">
        <v>876</v>
      </c>
      <c r="AO778" s="182" t="s">
        <v>839</v>
      </c>
      <c r="AP778" s="12" t="s">
        <v>32</v>
      </c>
      <c r="AQ778" s="19"/>
    </row>
    <row r="779" spans="40:43">
      <c r="AN779" s="182" t="s">
        <v>877</v>
      </c>
      <c r="AO779" s="182" t="s">
        <v>839</v>
      </c>
      <c r="AP779" s="12" t="s">
        <v>32</v>
      </c>
      <c r="AQ779" s="19"/>
    </row>
    <row r="780" spans="40:43">
      <c r="AN780" s="182" t="s">
        <v>878</v>
      </c>
      <c r="AO780" s="182" t="s">
        <v>839</v>
      </c>
      <c r="AP780" s="12" t="s">
        <v>32</v>
      </c>
      <c r="AQ780" s="19"/>
    </row>
    <row r="781" spans="40:43">
      <c r="AN781" s="182" t="s">
        <v>879</v>
      </c>
      <c r="AO781" s="182" t="s">
        <v>839</v>
      </c>
      <c r="AP781" s="12" t="s">
        <v>32</v>
      </c>
      <c r="AQ781" s="19"/>
    </row>
    <row r="782" spans="40:43">
      <c r="AN782" s="182" t="s">
        <v>880</v>
      </c>
      <c r="AO782" s="182" t="s">
        <v>839</v>
      </c>
      <c r="AP782" s="12" t="s">
        <v>32</v>
      </c>
      <c r="AQ782" s="19"/>
    </row>
    <row r="783" spans="40:43">
      <c r="AN783" s="182" t="s">
        <v>881</v>
      </c>
      <c r="AO783" s="182" t="s">
        <v>839</v>
      </c>
      <c r="AP783" s="12" t="s">
        <v>32</v>
      </c>
      <c r="AQ783" s="19"/>
    </row>
    <row r="784" spans="40:43">
      <c r="AN784" s="182" t="s">
        <v>882</v>
      </c>
      <c r="AO784" s="182" t="s">
        <v>839</v>
      </c>
      <c r="AP784" s="12" t="s">
        <v>32</v>
      </c>
      <c r="AQ784" s="19"/>
    </row>
    <row r="785" spans="40:43">
      <c r="AN785" s="182" t="s">
        <v>883</v>
      </c>
      <c r="AO785" s="182" t="s">
        <v>839</v>
      </c>
      <c r="AP785" s="12" t="s">
        <v>32</v>
      </c>
      <c r="AQ785" s="19"/>
    </row>
    <row r="786" spans="40:43">
      <c r="AN786" s="182" t="s">
        <v>884</v>
      </c>
      <c r="AO786" s="182" t="s">
        <v>839</v>
      </c>
      <c r="AP786" s="12" t="s">
        <v>32</v>
      </c>
      <c r="AQ786" s="19"/>
    </row>
    <row r="787" spans="40:43">
      <c r="AN787" s="182" t="s">
        <v>885</v>
      </c>
      <c r="AO787" s="182" t="s">
        <v>839</v>
      </c>
      <c r="AP787" s="12" t="s">
        <v>32</v>
      </c>
      <c r="AQ787" s="19"/>
    </row>
    <row r="788" spans="40:43">
      <c r="AN788" s="182" t="s">
        <v>886</v>
      </c>
      <c r="AO788" s="182" t="s">
        <v>839</v>
      </c>
      <c r="AP788" s="12" t="s">
        <v>32</v>
      </c>
      <c r="AQ788" s="19"/>
    </row>
    <row r="789" spans="40:43">
      <c r="AN789" s="182" t="s">
        <v>887</v>
      </c>
      <c r="AO789" s="182" t="s">
        <v>839</v>
      </c>
      <c r="AP789" s="182" t="s">
        <v>32</v>
      </c>
      <c r="AQ789" s="19"/>
    </row>
    <row r="790" spans="40:43">
      <c r="AN790" s="182" t="s">
        <v>888</v>
      </c>
      <c r="AO790" s="182" t="s">
        <v>839</v>
      </c>
      <c r="AP790" s="12" t="s">
        <v>32</v>
      </c>
      <c r="AQ790" s="19"/>
    </row>
    <row r="791" spans="40:43">
      <c r="AN791" s="182" t="s">
        <v>889</v>
      </c>
      <c r="AO791" s="182" t="s">
        <v>839</v>
      </c>
      <c r="AP791" s="12" t="s">
        <v>32</v>
      </c>
      <c r="AQ791" s="19"/>
    </row>
    <row r="792" spans="40:43">
      <c r="AN792" s="182" t="s">
        <v>890</v>
      </c>
      <c r="AO792" s="182" t="s">
        <v>839</v>
      </c>
      <c r="AP792" s="12" t="s">
        <v>32</v>
      </c>
      <c r="AQ792" s="19"/>
    </row>
    <row r="793" spans="40:43">
      <c r="AN793" s="182" t="s">
        <v>891</v>
      </c>
      <c r="AO793" s="182" t="s">
        <v>892</v>
      </c>
      <c r="AP793" s="12" t="s">
        <v>32</v>
      </c>
      <c r="AQ793" s="19"/>
    </row>
    <row r="794" spans="40:43">
      <c r="AN794" s="182" t="s">
        <v>893</v>
      </c>
      <c r="AO794" s="182" t="s">
        <v>892</v>
      </c>
      <c r="AP794" s="12" t="s">
        <v>32</v>
      </c>
      <c r="AQ794" s="19"/>
    </row>
    <row r="795" spans="40:43">
      <c r="AN795" s="182" t="s">
        <v>894</v>
      </c>
      <c r="AO795" s="182" t="s">
        <v>892</v>
      </c>
      <c r="AP795" s="12" t="s">
        <v>32</v>
      </c>
      <c r="AQ795" s="19"/>
    </row>
    <row r="796" spans="40:43">
      <c r="AN796" s="182" t="s">
        <v>895</v>
      </c>
      <c r="AO796" s="182" t="s">
        <v>892</v>
      </c>
      <c r="AP796" s="12" t="s">
        <v>32</v>
      </c>
      <c r="AQ796" s="19"/>
    </row>
    <row r="797" spans="40:43">
      <c r="AN797" s="182" t="s">
        <v>1212</v>
      </c>
      <c r="AO797" s="182" t="s">
        <v>892</v>
      </c>
      <c r="AP797" s="12" t="s">
        <v>32</v>
      </c>
      <c r="AQ797" s="19"/>
    </row>
    <row r="798" spans="40:43">
      <c r="AN798" s="182" t="s">
        <v>896</v>
      </c>
      <c r="AO798" s="182" t="s">
        <v>892</v>
      </c>
      <c r="AP798" s="12" t="s">
        <v>32</v>
      </c>
      <c r="AQ798" s="19"/>
    </row>
    <row r="799" spans="40:43">
      <c r="AN799" s="182" t="s">
        <v>897</v>
      </c>
      <c r="AO799" s="182" t="s">
        <v>892</v>
      </c>
      <c r="AP799" s="12" t="s">
        <v>32</v>
      </c>
      <c r="AQ799" s="19"/>
    </row>
    <row r="800" spans="40:43">
      <c r="AN800" s="182" t="s">
        <v>898</v>
      </c>
      <c r="AO800" s="182" t="s">
        <v>892</v>
      </c>
      <c r="AP800" s="12" t="s">
        <v>32</v>
      </c>
      <c r="AQ800" s="19"/>
    </row>
    <row r="801" spans="40:43">
      <c r="AN801" s="182" t="s">
        <v>899</v>
      </c>
      <c r="AO801" s="182" t="s">
        <v>900</v>
      </c>
      <c r="AP801" s="12" t="s">
        <v>32</v>
      </c>
      <c r="AQ801" s="19"/>
    </row>
    <row r="802" spans="40:43">
      <c r="AN802" s="182" t="s">
        <v>901</v>
      </c>
      <c r="AO802" s="182" t="s">
        <v>900</v>
      </c>
      <c r="AP802" s="12" t="s">
        <v>18</v>
      </c>
      <c r="AQ802" s="19"/>
    </row>
    <row r="803" spans="40:43">
      <c r="AN803" s="182" t="s">
        <v>902</v>
      </c>
      <c r="AO803" s="182" t="s">
        <v>900</v>
      </c>
      <c r="AP803" s="19" t="s">
        <v>18</v>
      </c>
      <c r="AQ803" s="19"/>
    </row>
    <row r="804" spans="40:43">
      <c r="AN804" s="182" t="s">
        <v>904</v>
      </c>
      <c r="AO804" s="182" t="s">
        <v>900</v>
      </c>
      <c r="AP804" s="12" t="s">
        <v>32</v>
      </c>
      <c r="AQ804" s="19"/>
    </row>
    <row r="805" spans="40:43">
      <c r="AN805" s="182" t="s">
        <v>905</v>
      </c>
      <c r="AO805" s="182" t="s">
        <v>900</v>
      </c>
      <c r="AP805" s="12" t="s">
        <v>32</v>
      </c>
      <c r="AQ805" s="19"/>
    </row>
    <row r="806" spans="40:43">
      <c r="AN806" s="182" t="s">
        <v>906</v>
      </c>
      <c r="AO806" s="182" t="s">
        <v>900</v>
      </c>
      <c r="AP806" s="12" t="s">
        <v>32</v>
      </c>
      <c r="AQ806" s="19"/>
    </row>
    <row r="807" spans="40:43">
      <c r="AN807" s="182" t="s">
        <v>903</v>
      </c>
      <c r="AO807" s="182" t="s">
        <v>900</v>
      </c>
      <c r="AP807" s="12" t="s">
        <v>32</v>
      </c>
      <c r="AQ807" s="19"/>
    </row>
    <row r="808" spans="40:43">
      <c r="AN808" s="182" t="s">
        <v>907</v>
      </c>
      <c r="AO808" s="182" t="s">
        <v>900</v>
      </c>
      <c r="AP808" s="19" t="s">
        <v>18</v>
      </c>
      <c r="AQ808" s="19"/>
    </row>
    <row r="809" spans="40:43">
      <c r="AN809" s="182" t="s">
        <v>908</v>
      </c>
      <c r="AO809" s="182" t="s">
        <v>900</v>
      </c>
      <c r="AP809" s="12" t="s">
        <v>32</v>
      </c>
      <c r="AQ809" s="19"/>
    </row>
    <row r="810" spans="40:43">
      <c r="AN810" s="182" t="s">
        <v>909</v>
      </c>
      <c r="AO810" s="182" t="s">
        <v>900</v>
      </c>
      <c r="AP810" s="12" t="s">
        <v>32</v>
      </c>
      <c r="AQ810" s="19"/>
    </row>
    <row r="811" spans="40:43">
      <c r="AN811" s="182" t="s">
        <v>910</v>
      </c>
      <c r="AO811" s="182" t="s">
        <v>900</v>
      </c>
      <c r="AP811" s="12" t="s">
        <v>32</v>
      </c>
      <c r="AQ811" s="19"/>
    </row>
    <row r="812" spans="40:43">
      <c r="AN812" s="182" t="s">
        <v>911</v>
      </c>
      <c r="AO812" s="182" t="s">
        <v>900</v>
      </c>
      <c r="AP812" s="19" t="s">
        <v>18</v>
      </c>
      <c r="AQ812" s="19"/>
    </row>
    <row r="813" spans="40:43">
      <c r="AN813" s="182" t="s">
        <v>912</v>
      </c>
      <c r="AO813" s="182" t="s">
        <v>900</v>
      </c>
      <c r="AP813" s="12" t="s">
        <v>18</v>
      </c>
      <c r="AQ813" s="19"/>
    </row>
    <row r="814" spans="40:43">
      <c r="AN814" s="182" t="s">
        <v>913</v>
      </c>
      <c r="AO814" s="182" t="s">
        <v>900</v>
      </c>
      <c r="AP814" s="12" t="s">
        <v>32</v>
      </c>
      <c r="AQ814" s="19"/>
    </row>
    <row r="815" spans="40:43">
      <c r="AN815" s="182" t="s">
        <v>914</v>
      </c>
      <c r="AO815" s="182" t="s">
        <v>900</v>
      </c>
      <c r="AP815" s="12" t="s">
        <v>32</v>
      </c>
      <c r="AQ815" s="19"/>
    </row>
    <row r="816" spans="40:43">
      <c r="AN816" s="182" t="s">
        <v>915</v>
      </c>
      <c r="AO816" s="182" t="s">
        <v>900</v>
      </c>
      <c r="AP816" s="12" t="s">
        <v>32</v>
      </c>
      <c r="AQ816" s="19"/>
    </row>
    <row r="817" spans="40:43">
      <c r="AN817" s="182" t="s">
        <v>916</v>
      </c>
      <c r="AO817" s="182" t="s">
        <v>900</v>
      </c>
      <c r="AP817" s="12" t="s">
        <v>32</v>
      </c>
      <c r="AQ817" s="19"/>
    </row>
    <row r="818" spans="40:43">
      <c r="AN818" s="182" t="s">
        <v>917</v>
      </c>
      <c r="AO818" s="182" t="s">
        <v>900</v>
      </c>
      <c r="AP818" s="12" t="s">
        <v>32</v>
      </c>
      <c r="AQ818" s="19"/>
    </row>
    <row r="819" spans="40:43">
      <c r="AN819" s="182"/>
      <c r="AO819" s="182"/>
      <c r="AP819" s="19"/>
      <c r="AQ819" s="19"/>
    </row>
    <row r="820" spans="40:43">
      <c r="AN820" s="182" t="s">
        <v>918</v>
      </c>
      <c r="AO820" s="182" t="s">
        <v>900</v>
      </c>
      <c r="AP820" s="12" t="s">
        <v>32</v>
      </c>
      <c r="AQ820" s="19"/>
    </row>
    <row r="821" spans="40:43">
      <c r="AN821" s="182" t="s">
        <v>919</v>
      </c>
      <c r="AO821" s="182" t="s">
        <v>900</v>
      </c>
      <c r="AP821" s="12" t="s">
        <v>32</v>
      </c>
      <c r="AQ821" s="19"/>
    </row>
    <row r="822" spans="40:43">
      <c r="AN822" s="182" t="s">
        <v>920</v>
      </c>
      <c r="AO822" s="182" t="s">
        <v>900</v>
      </c>
      <c r="AP822" s="12" t="s">
        <v>32</v>
      </c>
      <c r="AQ822" s="19"/>
    </row>
    <row r="823" spans="40:43">
      <c r="AN823" s="182" t="s">
        <v>921</v>
      </c>
      <c r="AO823" s="182" t="s">
        <v>900</v>
      </c>
      <c r="AP823" s="12" t="s">
        <v>32</v>
      </c>
      <c r="AQ823" s="19"/>
    </row>
    <row r="824" spans="40:43">
      <c r="AN824" s="182" t="s">
        <v>922</v>
      </c>
      <c r="AO824" s="182" t="s">
        <v>900</v>
      </c>
      <c r="AP824" s="182" t="s">
        <v>32</v>
      </c>
      <c r="AQ824" s="19"/>
    </row>
    <row r="825" spans="40:43">
      <c r="AN825" s="182" t="s">
        <v>923</v>
      </c>
      <c r="AO825" s="182" t="s">
        <v>900</v>
      </c>
      <c r="AP825" s="12" t="s">
        <v>32</v>
      </c>
      <c r="AQ825" s="19"/>
    </row>
    <row r="826" spans="40:43">
      <c r="AN826" s="182" t="s">
        <v>924</v>
      </c>
      <c r="AO826" s="182" t="s">
        <v>900</v>
      </c>
      <c r="AP826" s="12" t="s">
        <v>32</v>
      </c>
      <c r="AQ826" s="19"/>
    </row>
    <row r="827" spans="40:43">
      <c r="AN827" s="182" t="s">
        <v>925</v>
      </c>
      <c r="AO827" s="182" t="s">
        <v>900</v>
      </c>
      <c r="AP827" s="182" t="s">
        <v>32</v>
      </c>
      <c r="AQ827" s="19"/>
    </row>
    <row r="828" spans="40:43">
      <c r="AN828" s="182" t="s">
        <v>926</v>
      </c>
      <c r="AO828" s="182" t="s">
        <v>900</v>
      </c>
      <c r="AP828" s="182" t="s">
        <v>18</v>
      </c>
      <c r="AQ828" s="19"/>
    </row>
    <row r="829" spans="40:43">
      <c r="AN829" s="182" t="s">
        <v>927</v>
      </c>
      <c r="AO829" s="182" t="s">
        <v>900</v>
      </c>
      <c r="AP829" s="12" t="s">
        <v>32</v>
      </c>
      <c r="AQ829" s="19"/>
    </row>
    <row r="830" spans="40:43">
      <c r="AN830" s="182" t="s">
        <v>928</v>
      </c>
      <c r="AO830" s="182" t="s">
        <v>900</v>
      </c>
      <c r="AP830" s="182" t="s">
        <v>32</v>
      </c>
      <c r="AQ830" s="19"/>
    </row>
    <row r="831" spans="40:43">
      <c r="AN831" s="182" t="s">
        <v>929</v>
      </c>
      <c r="AO831" s="182" t="s">
        <v>900</v>
      </c>
      <c r="AP831" s="12" t="s">
        <v>32</v>
      </c>
      <c r="AQ831" s="19"/>
    </row>
    <row r="832" spans="40:43">
      <c r="AN832" s="182" t="s">
        <v>930</v>
      </c>
      <c r="AO832" s="182" t="s">
        <v>900</v>
      </c>
      <c r="AP832" s="19" t="s">
        <v>18</v>
      </c>
      <c r="AQ832" s="19"/>
    </row>
    <row r="833" spans="40:43">
      <c r="AN833" s="182" t="s">
        <v>931</v>
      </c>
      <c r="AO833" s="182" t="s">
        <v>900</v>
      </c>
      <c r="AP833" s="12" t="s">
        <v>32</v>
      </c>
      <c r="AQ833" s="19"/>
    </row>
    <row r="834" spans="40:43">
      <c r="AN834" s="182" t="s">
        <v>932</v>
      </c>
      <c r="AO834" s="182" t="s">
        <v>900</v>
      </c>
      <c r="AP834" s="12" t="s">
        <v>32</v>
      </c>
      <c r="AQ834" s="19"/>
    </row>
    <row r="835" spans="40:43">
      <c r="AN835" s="182" t="s">
        <v>933</v>
      </c>
      <c r="AO835" s="182" t="s">
        <v>900</v>
      </c>
      <c r="AP835" s="19" t="s">
        <v>18</v>
      </c>
      <c r="AQ835" s="19"/>
    </row>
    <row r="836" spans="40:43">
      <c r="AN836" s="182" t="s">
        <v>934</v>
      </c>
      <c r="AO836" s="182" t="s">
        <v>900</v>
      </c>
      <c r="AP836" s="12" t="s">
        <v>32</v>
      </c>
      <c r="AQ836" s="19"/>
    </row>
    <row r="837" spans="40:43">
      <c r="AN837" s="182" t="s">
        <v>935</v>
      </c>
      <c r="AO837" s="182" t="s">
        <v>900</v>
      </c>
      <c r="AP837" s="12" t="s">
        <v>32</v>
      </c>
      <c r="AQ837" s="19"/>
    </row>
    <row r="838" spans="40:43">
      <c r="AN838" s="182" t="s">
        <v>936</v>
      </c>
      <c r="AO838" s="182" t="s">
        <v>900</v>
      </c>
      <c r="AP838" s="12" t="s">
        <v>32</v>
      </c>
      <c r="AQ838" s="19"/>
    </row>
    <row r="839" spans="40:43">
      <c r="AN839" s="182" t="s">
        <v>937</v>
      </c>
      <c r="AO839" s="182" t="s">
        <v>900</v>
      </c>
      <c r="AP839" s="12" t="s">
        <v>32</v>
      </c>
      <c r="AQ839" s="19"/>
    </row>
    <row r="840" spans="40:43">
      <c r="AN840" s="182" t="s">
        <v>938</v>
      </c>
      <c r="AO840" s="182" t="s">
        <v>900</v>
      </c>
      <c r="AP840" s="12" t="s">
        <v>32</v>
      </c>
      <c r="AQ840" s="19"/>
    </row>
    <row r="841" spans="40:43">
      <c r="AN841" s="182" t="s">
        <v>939</v>
      </c>
      <c r="AO841" s="182" t="s">
        <v>900</v>
      </c>
      <c r="AP841" s="12" t="s">
        <v>32</v>
      </c>
      <c r="AQ841" s="19"/>
    </row>
    <row r="842" spans="40:43">
      <c r="AN842" s="182" t="s">
        <v>940</v>
      </c>
      <c r="AO842" s="182" t="s">
        <v>900</v>
      </c>
      <c r="AP842" s="12" t="s">
        <v>32</v>
      </c>
      <c r="AQ842" s="19"/>
    </row>
    <row r="843" spans="40:43">
      <c r="AN843" s="182" t="s">
        <v>941</v>
      </c>
      <c r="AO843" s="182" t="s">
        <v>900</v>
      </c>
      <c r="AP843" s="12" t="s">
        <v>32</v>
      </c>
      <c r="AQ843" s="19"/>
    </row>
    <row r="844" spans="40:43">
      <c r="AN844" s="182" t="s">
        <v>942</v>
      </c>
      <c r="AO844" s="182" t="s">
        <v>900</v>
      </c>
      <c r="AP844" s="12" t="s">
        <v>32</v>
      </c>
      <c r="AQ844" s="19"/>
    </row>
    <row r="845" spans="40:43">
      <c r="AN845" s="182" t="s">
        <v>943</v>
      </c>
      <c r="AO845" s="182" t="s">
        <v>900</v>
      </c>
      <c r="AP845" s="12" t="s">
        <v>32</v>
      </c>
      <c r="AQ845" s="19"/>
    </row>
    <row r="846" spans="40:43">
      <c r="AN846" s="182" t="s">
        <v>944</v>
      </c>
      <c r="AO846" s="182" t="s">
        <v>900</v>
      </c>
      <c r="AP846" s="19" t="s">
        <v>18</v>
      </c>
      <c r="AQ846" s="19"/>
    </row>
    <row r="847" spans="40:43">
      <c r="AN847" s="182" t="s">
        <v>945</v>
      </c>
      <c r="AO847" s="182" t="s">
        <v>900</v>
      </c>
      <c r="AP847" s="182" t="s">
        <v>32</v>
      </c>
      <c r="AQ847" s="19"/>
    </row>
    <row r="848" spans="40:43">
      <c r="AN848" s="182" t="s">
        <v>946</v>
      </c>
      <c r="AO848" s="182" t="s">
        <v>900</v>
      </c>
      <c r="AP848" s="12" t="s">
        <v>32</v>
      </c>
      <c r="AQ848" s="19"/>
    </row>
    <row r="849" spans="40:43">
      <c r="AN849" s="182" t="s">
        <v>947</v>
      </c>
      <c r="AO849" s="182" t="s">
        <v>900</v>
      </c>
      <c r="AP849" s="12" t="s">
        <v>32</v>
      </c>
      <c r="AQ849" s="19"/>
    </row>
    <row r="850" spans="40:43">
      <c r="AN850" s="182" t="s">
        <v>948</v>
      </c>
      <c r="AO850" s="182" t="s">
        <v>900</v>
      </c>
      <c r="AP850" s="12" t="s">
        <v>32</v>
      </c>
      <c r="AQ850" s="19"/>
    </row>
    <row r="851" spans="40:43">
      <c r="AN851" s="182" t="s">
        <v>949</v>
      </c>
      <c r="AO851" s="182" t="s">
        <v>900</v>
      </c>
      <c r="AP851" s="12" t="s">
        <v>32</v>
      </c>
      <c r="AQ851" s="19"/>
    </row>
    <row r="852" spans="40:43">
      <c r="AN852" s="182" t="s">
        <v>950</v>
      </c>
      <c r="AO852" s="182" t="s">
        <v>900</v>
      </c>
      <c r="AP852" s="12" t="s">
        <v>32</v>
      </c>
      <c r="AQ852" s="19"/>
    </row>
    <row r="853" spans="40:43">
      <c r="AN853" s="182" t="s">
        <v>951</v>
      </c>
      <c r="AO853" s="182" t="s">
        <v>900</v>
      </c>
      <c r="AP853" s="19" t="s">
        <v>18</v>
      </c>
      <c r="AQ853" s="19"/>
    </row>
    <row r="854" spans="40:43">
      <c r="AN854" s="182" t="s">
        <v>952</v>
      </c>
      <c r="AO854" s="182" t="s">
        <v>900</v>
      </c>
      <c r="AP854" s="12" t="s">
        <v>32</v>
      </c>
      <c r="AQ854" s="19"/>
    </row>
    <row r="855" spans="40:43">
      <c r="AN855" s="182" t="s">
        <v>953</v>
      </c>
      <c r="AO855" s="182" t="s">
        <v>900</v>
      </c>
      <c r="AP855" s="12" t="s">
        <v>32</v>
      </c>
      <c r="AQ855" s="19"/>
    </row>
    <row r="856" spans="40:43">
      <c r="AN856" s="182" t="s">
        <v>954</v>
      </c>
      <c r="AO856" s="182" t="s">
        <v>900</v>
      </c>
      <c r="AP856" s="12" t="s">
        <v>32</v>
      </c>
      <c r="AQ856" s="19"/>
    </row>
    <row r="857" spans="40:43">
      <c r="AN857" s="182" t="s">
        <v>955</v>
      </c>
      <c r="AO857" s="182" t="s">
        <v>900</v>
      </c>
      <c r="AP857" s="12" t="s">
        <v>32</v>
      </c>
      <c r="AQ857" s="19"/>
    </row>
    <row r="858" spans="40:43">
      <c r="AN858" s="182" t="s">
        <v>956</v>
      </c>
      <c r="AO858" s="182" t="s">
        <v>900</v>
      </c>
      <c r="AP858" s="19" t="s">
        <v>18</v>
      </c>
      <c r="AQ858" s="19"/>
    </row>
    <row r="859" spans="40:43">
      <c r="AN859" s="182" t="s">
        <v>957</v>
      </c>
      <c r="AO859" s="182" t="s">
        <v>900</v>
      </c>
      <c r="AP859" s="12" t="s">
        <v>32</v>
      </c>
      <c r="AQ859" s="19"/>
    </row>
    <row r="860" spans="40:43">
      <c r="AN860" s="182" t="s">
        <v>958</v>
      </c>
      <c r="AO860" s="182" t="s">
        <v>900</v>
      </c>
      <c r="AP860" s="12" t="s">
        <v>32</v>
      </c>
      <c r="AQ860" s="19"/>
    </row>
    <row r="861" spans="40:43">
      <c r="AN861" s="182" t="s">
        <v>959</v>
      </c>
      <c r="AO861" s="182" t="s">
        <v>900</v>
      </c>
      <c r="AP861" s="12" t="s">
        <v>32</v>
      </c>
      <c r="AQ861" s="19"/>
    </row>
    <row r="862" spans="40:43">
      <c r="AN862" s="182" t="s">
        <v>960</v>
      </c>
      <c r="AO862" s="182" t="s">
        <v>900</v>
      </c>
      <c r="AP862" s="12" t="s">
        <v>32</v>
      </c>
      <c r="AQ862" s="19"/>
    </row>
    <row r="863" spans="40:43">
      <c r="AN863" s="182" t="s">
        <v>1212</v>
      </c>
      <c r="AO863" s="182" t="s">
        <v>900</v>
      </c>
      <c r="AP863" s="12" t="s">
        <v>32</v>
      </c>
      <c r="AQ863" s="19"/>
    </row>
    <row r="864" spans="40:43">
      <c r="AN864" s="182" t="s">
        <v>961</v>
      </c>
      <c r="AO864" s="182" t="s">
        <v>900</v>
      </c>
      <c r="AP864" s="12" t="s">
        <v>32</v>
      </c>
      <c r="AQ864" s="19"/>
    </row>
    <row r="865" spans="40:43">
      <c r="AN865" s="182" t="s">
        <v>962</v>
      </c>
      <c r="AO865" s="182" t="s">
        <v>900</v>
      </c>
      <c r="AP865" s="12" t="s">
        <v>32</v>
      </c>
      <c r="AQ865" s="19"/>
    </row>
    <row r="866" spans="40:43">
      <c r="AN866" s="182" t="s">
        <v>963</v>
      </c>
      <c r="AO866" s="182" t="s">
        <v>900</v>
      </c>
      <c r="AP866" s="12" t="s">
        <v>32</v>
      </c>
      <c r="AQ866" s="19"/>
    </row>
    <row r="867" spans="40:43">
      <c r="AN867" s="182" t="s">
        <v>964</v>
      </c>
      <c r="AO867" s="182" t="s">
        <v>900</v>
      </c>
      <c r="AP867" s="12" t="s">
        <v>32</v>
      </c>
      <c r="AQ867" s="19"/>
    </row>
    <row r="868" spans="40:43">
      <c r="AN868" s="182" t="s">
        <v>965</v>
      </c>
      <c r="AO868" s="182" t="s">
        <v>900</v>
      </c>
      <c r="AP868" s="12" t="s">
        <v>32</v>
      </c>
      <c r="AQ868" s="19"/>
    </row>
    <row r="869" spans="40:43">
      <c r="AN869" s="182" t="s">
        <v>966</v>
      </c>
      <c r="AO869" s="182" t="s">
        <v>900</v>
      </c>
      <c r="AP869" s="12" t="s">
        <v>32</v>
      </c>
      <c r="AQ869" s="19"/>
    </row>
    <row r="870" spans="40:43">
      <c r="AN870" s="182" t="s">
        <v>967</v>
      </c>
      <c r="AO870" s="182" t="s">
        <v>900</v>
      </c>
      <c r="AP870" s="12" t="s">
        <v>32</v>
      </c>
      <c r="AQ870" s="19"/>
    </row>
    <row r="871" spans="40:43">
      <c r="AN871" s="182" t="s">
        <v>968</v>
      </c>
      <c r="AO871" s="182" t="s">
        <v>900</v>
      </c>
      <c r="AP871" s="12" t="s">
        <v>32</v>
      </c>
      <c r="AQ871" s="19"/>
    </row>
    <row r="872" spans="40:43">
      <c r="AN872" s="182" t="s">
        <v>969</v>
      </c>
      <c r="AO872" s="182" t="s">
        <v>900</v>
      </c>
      <c r="AP872" s="12" t="s">
        <v>32</v>
      </c>
      <c r="AQ872" s="19"/>
    </row>
    <row r="873" spans="40:43">
      <c r="AN873" s="182" t="s">
        <v>970</v>
      </c>
      <c r="AO873" s="182" t="s">
        <v>900</v>
      </c>
      <c r="AP873" s="12" t="s">
        <v>32</v>
      </c>
      <c r="AQ873" s="19"/>
    </row>
    <row r="874" spans="40:43">
      <c r="AN874" s="182" t="s">
        <v>971</v>
      </c>
      <c r="AO874" s="182" t="s">
        <v>900</v>
      </c>
      <c r="AP874" s="182" t="s">
        <v>32</v>
      </c>
      <c r="AQ874" s="19"/>
    </row>
    <row r="875" spans="40:43">
      <c r="AN875" s="182" t="s">
        <v>972</v>
      </c>
      <c r="AO875" s="182" t="s">
        <v>900</v>
      </c>
      <c r="AP875" s="12" t="s">
        <v>32</v>
      </c>
      <c r="AQ875" s="19"/>
    </row>
    <row r="876" spans="40:43">
      <c r="AN876" s="182" t="s">
        <v>973</v>
      </c>
      <c r="AO876" s="182" t="s">
        <v>900</v>
      </c>
      <c r="AP876" s="12" t="s">
        <v>32</v>
      </c>
      <c r="AQ876" s="19"/>
    </row>
    <row r="877" spans="40:43">
      <c r="AN877" s="182" t="s">
        <v>974</v>
      </c>
      <c r="AO877" s="182" t="s">
        <v>900</v>
      </c>
      <c r="AP877" s="12" t="s">
        <v>32</v>
      </c>
      <c r="AQ877" s="19"/>
    </row>
    <row r="878" spans="40:43">
      <c r="AN878" s="182" t="s">
        <v>975</v>
      </c>
      <c r="AO878" s="182" t="s">
        <v>900</v>
      </c>
      <c r="AP878" s="12" t="s">
        <v>32</v>
      </c>
      <c r="AQ878" s="19"/>
    </row>
    <row r="879" spans="40:43">
      <c r="AN879" s="182" t="s">
        <v>976</v>
      </c>
      <c r="AO879" s="182" t="s">
        <v>900</v>
      </c>
      <c r="AP879" s="12" t="s">
        <v>32</v>
      </c>
      <c r="AQ879" s="19"/>
    </row>
    <row r="880" spans="40:43">
      <c r="AN880" s="182" t="s">
        <v>977</v>
      </c>
      <c r="AO880" s="182" t="s">
        <v>900</v>
      </c>
      <c r="AP880" s="12" t="s">
        <v>32</v>
      </c>
      <c r="AQ880" s="19"/>
    </row>
    <row r="881" spans="40:43">
      <c r="AN881" s="182" t="s">
        <v>978</v>
      </c>
      <c r="AO881" s="182" t="s">
        <v>900</v>
      </c>
      <c r="AP881" s="12" t="s">
        <v>32</v>
      </c>
      <c r="AQ881" s="19"/>
    </row>
    <row r="882" spans="40:43">
      <c r="AN882" s="182" t="s">
        <v>979</v>
      </c>
      <c r="AO882" s="182" t="s">
        <v>900</v>
      </c>
      <c r="AP882" s="182" t="s">
        <v>32</v>
      </c>
      <c r="AQ882" s="19"/>
    </row>
    <row r="883" spans="40:43">
      <c r="AN883" s="182" t="s">
        <v>980</v>
      </c>
      <c r="AO883" s="182" t="s">
        <v>900</v>
      </c>
      <c r="AP883" s="12" t="s">
        <v>32</v>
      </c>
      <c r="AQ883" s="19"/>
    </row>
    <row r="884" spans="40:43">
      <c r="AN884" s="182" t="s">
        <v>981</v>
      </c>
      <c r="AO884" s="182" t="s">
        <v>900</v>
      </c>
      <c r="AP884" s="12" t="s">
        <v>32</v>
      </c>
      <c r="AQ884" s="19"/>
    </row>
    <row r="885" spans="40:43">
      <c r="AN885" s="182" t="s">
        <v>982</v>
      </c>
      <c r="AO885" s="182" t="s">
        <v>900</v>
      </c>
      <c r="AP885" s="12" t="s">
        <v>32</v>
      </c>
      <c r="AQ885" s="19"/>
    </row>
    <row r="886" spans="40:43">
      <c r="AN886" s="182" t="s">
        <v>983</v>
      </c>
      <c r="AO886" s="182" t="s">
        <v>900</v>
      </c>
      <c r="AP886" s="12" t="s">
        <v>32</v>
      </c>
      <c r="AQ886" s="19"/>
    </row>
    <row r="887" spans="40:43">
      <c r="AN887" s="182" t="s">
        <v>984</v>
      </c>
      <c r="AO887" s="182" t="s">
        <v>900</v>
      </c>
      <c r="AP887" s="19" t="s">
        <v>18</v>
      </c>
      <c r="AQ887" s="19"/>
    </row>
    <row r="888" spans="40:43">
      <c r="AN888" s="182" t="s">
        <v>985</v>
      </c>
      <c r="AO888" s="182" t="s">
        <v>900</v>
      </c>
      <c r="AP888" s="12" t="s">
        <v>32</v>
      </c>
      <c r="AQ888" s="19"/>
    </row>
    <row r="889" spans="40:43">
      <c r="AN889" s="182" t="s">
        <v>986</v>
      </c>
      <c r="AO889" s="182" t="s">
        <v>900</v>
      </c>
      <c r="AP889" s="12" t="s">
        <v>18</v>
      </c>
      <c r="AQ889" s="19"/>
    </row>
    <row r="890" spans="40:43">
      <c r="AN890" s="182" t="s">
        <v>987</v>
      </c>
      <c r="AO890" s="182" t="s">
        <v>900</v>
      </c>
      <c r="AP890" s="12" t="s">
        <v>32</v>
      </c>
      <c r="AQ890" s="19"/>
    </row>
    <row r="891" spans="40:43">
      <c r="AN891" s="182" t="s">
        <v>988</v>
      </c>
      <c r="AO891" s="182" t="s">
        <v>900</v>
      </c>
      <c r="AP891" s="12" t="s">
        <v>32</v>
      </c>
      <c r="AQ891" s="19"/>
    </row>
    <row r="892" spans="40:43">
      <c r="AN892" s="182" t="s">
        <v>989</v>
      </c>
      <c r="AO892" s="182" t="s">
        <v>900</v>
      </c>
      <c r="AP892" s="12" t="s">
        <v>32</v>
      </c>
      <c r="AQ892" s="19"/>
    </row>
    <row r="893" spans="40:43">
      <c r="AN893" s="182" t="s">
        <v>990</v>
      </c>
      <c r="AO893" s="182" t="s">
        <v>299</v>
      </c>
      <c r="AP893" s="19" t="s">
        <v>18</v>
      </c>
      <c r="AQ893" s="19"/>
    </row>
    <row r="894" spans="40:43">
      <c r="AN894" s="182" t="s">
        <v>991</v>
      </c>
      <c r="AO894" s="182" t="s">
        <v>900</v>
      </c>
      <c r="AP894" s="12" t="s">
        <v>32</v>
      </c>
      <c r="AQ894" s="19"/>
    </row>
    <row r="895" spans="40:43">
      <c r="AN895" s="182" t="s">
        <v>992</v>
      </c>
      <c r="AO895" s="182" t="s">
        <v>900</v>
      </c>
      <c r="AP895" s="12" t="s">
        <v>32</v>
      </c>
      <c r="AQ895" s="19"/>
    </row>
    <row r="896" spans="40:43">
      <c r="AN896" s="182" t="s">
        <v>993</v>
      </c>
      <c r="AO896" s="182" t="s">
        <v>900</v>
      </c>
      <c r="AP896" s="12" t="s">
        <v>32</v>
      </c>
      <c r="AQ896" s="19"/>
    </row>
    <row r="897" spans="40:43">
      <c r="AN897" s="182" t="s">
        <v>1007</v>
      </c>
      <c r="AO897" s="182" t="s">
        <v>900</v>
      </c>
      <c r="AP897" s="12" t="s">
        <v>32</v>
      </c>
      <c r="AQ897" s="19"/>
    </row>
    <row r="898" spans="40:43">
      <c r="AN898" s="182" t="s">
        <v>994</v>
      </c>
      <c r="AO898" s="182" t="s">
        <v>900</v>
      </c>
      <c r="AP898" s="12" t="s">
        <v>32</v>
      </c>
      <c r="AQ898" s="19"/>
    </row>
    <row r="899" spans="40:43">
      <c r="AN899" s="182" t="s">
        <v>995</v>
      </c>
      <c r="AO899" s="182" t="s">
        <v>900</v>
      </c>
      <c r="AP899" s="12" t="s">
        <v>32</v>
      </c>
      <c r="AQ899" s="19"/>
    </row>
    <row r="900" spans="40:43">
      <c r="AN900" s="192" t="s">
        <v>1272</v>
      </c>
      <c r="AO900" s="192" t="s">
        <v>900</v>
      </c>
      <c r="AP900" s="19" t="s">
        <v>18</v>
      </c>
      <c r="AQ900" s="19"/>
    </row>
    <row r="901" spans="40:43">
      <c r="AN901" s="182" t="s">
        <v>996</v>
      </c>
      <c r="AO901" s="182" t="s">
        <v>900</v>
      </c>
      <c r="AP901" s="182" t="s">
        <v>18</v>
      </c>
      <c r="AQ901" s="19"/>
    </row>
    <row r="902" spans="40:43">
      <c r="AN902" s="182" t="s">
        <v>997</v>
      </c>
      <c r="AO902" s="182" t="s">
        <v>900</v>
      </c>
      <c r="AP902" s="12" t="s">
        <v>32</v>
      </c>
      <c r="AQ902" s="19"/>
    </row>
    <row r="903" spans="40:43">
      <c r="AN903" s="182" t="s">
        <v>998</v>
      </c>
      <c r="AO903" s="182" t="s">
        <v>900</v>
      </c>
      <c r="AP903" s="12" t="s">
        <v>32</v>
      </c>
      <c r="AQ903" s="19"/>
    </row>
    <row r="904" spans="40:43">
      <c r="AN904" s="192" t="s">
        <v>1261</v>
      </c>
      <c r="AO904" s="192" t="s">
        <v>900</v>
      </c>
      <c r="AP904" s="19" t="s">
        <v>18</v>
      </c>
      <c r="AQ904" s="19"/>
    </row>
    <row r="905" spans="40:43">
      <c r="AN905" s="182" t="s">
        <v>999</v>
      </c>
      <c r="AO905" s="182" t="s">
        <v>900</v>
      </c>
      <c r="AP905" s="19" t="s">
        <v>18</v>
      </c>
      <c r="AQ905" s="19"/>
    </row>
    <row r="906" spans="40:43">
      <c r="AN906" s="192" t="s">
        <v>1267</v>
      </c>
      <c r="AO906" s="192" t="s">
        <v>900</v>
      </c>
      <c r="AP906" s="19" t="s">
        <v>18</v>
      </c>
      <c r="AQ906" s="19"/>
    </row>
    <row r="907" spans="40:43">
      <c r="AN907" s="182" t="s">
        <v>1000</v>
      </c>
      <c r="AO907" s="182" t="s">
        <v>900</v>
      </c>
      <c r="AP907" s="19" t="s">
        <v>18</v>
      </c>
      <c r="AQ907" s="19"/>
    </row>
    <row r="908" spans="40:43">
      <c r="AN908" s="182" t="s">
        <v>1001</v>
      </c>
      <c r="AO908" s="182" t="s">
        <v>900</v>
      </c>
      <c r="AP908" s="12" t="s">
        <v>32</v>
      </c>
      <c r="AQ908" s="19"/>
    </row>
    <row r="909" spans="40:43">
      <c r="AN909" s="182" t="s">
        <v>1002</v>
      </c>
      <c r="AO909" s="182" t="s">
        <v>900</v>
      </c>
      <c r="AP909" s="12" t="s">
        <v>32</v>
      </c>
      <c r="AQ909" s="19"/>
    </row>
    <row r="910" spans="40:43">
      <c r="AN910" s="182" t="s">
        <v>1003</v>
      </c>
      <c r="AO910" s="182" t="s">
        <v>900</v>
      </c>
      <c r="AP910" s="12" t="s">
        <v>32</v>
      </c>
      <c r="AQ910" s="19"/>
    </row>
    <row r="911" spans="40:43">
      <c r="AN911" s="182" t="s">
        <v>1004</v>
      </c>
      <c r="AO911" s="182" t="s">
        <v>900</v>
      </c>
      <c r="AP911" s="12" t="s">
        <v>32</v>
      </c>
      <c r="AQ911" s="19"/>
    </row>
    <row r="912" spans="40:43">
      <c r="AN912" s="182" t="s">
        <v>1005</v>
      </c>
      <c r="AO912" s="182" t="s">
        <v>900</v>
      </c>
      <c r="AP912" s="12" t="s">
        <v>32</v>
      </c>
      <c r="AQ912" s="19"/>
    </row>
    <row r="913" spans="40:43">
      <c r="AN913" s="183" t="s">
        <v>1006</v>
      </c>
      <c r="AO913" s="183" t="s">
        <v>900</v>
      </c>
      <c r="AP913" s="12" t="s">
        <v>32</v>
      </c>
      <c r="AQ913" s="19"/>
    </row>
    <row r="914" spans="40:43">
      <c r="AN914" s="182" t="s">
        <v>1008</v>
      </c>
      <c r="AO914" s="182" t="s">
        <v>900</v>
      </c>
      <c r="AP914" s="12" t="s">
        <v>32</v>
      </c>
      <c r="AQ914" s="19"/>
    </row>
    <row r="915" spans="40:43">
      <c r="AN915" s="182" t="s">
        <v>1009</v>
      </c>
      <c r="AO915" s="182" t="s">
        <v>900</v>
      </c>
      <c r="AP915" s="12" t="s">
        <v>32</v>
      </c>
      <c r="AQ915" s="19"/>
    </row>
    <row r="916" spans="40:43">
      <c r="AN916" s="182" t="s">
        <v>1010</v>
      </c>
      <c r="AO916" s="182" t="s">
        <v>900</v>
      </c>
      <c r="AP916" s="12" t="s">
        <v>32</v>
      </c>
      <c r="AQ916" s="19"/>
    </row>
    <row r="917" spans="40:43">
      <c r="AN917" s="182" t="s">
        <v>1011</v>
      </c>
      <c r="AO917" s="182" t="s">
        <v>900</v>
      </c>
      <c r="AP917" s="19" t="s">
        <v>18</v>
      </c>
      <c r="AQ917" s="19"/>
    </row>
    <row r="918" spans="40:43">
      <c r="AN918" s="182" t="s">
        <v>1012</v>
      </c>
      <c r="AO918" s="182" t="s">
        <v>900</v>
      </c>
      <c r="AP918" s="12" t="s">
        <v>32</v>
      </c>
      <c r="AQ918" s="19"/>
    </row>
    <row r="919" spans="40:43">
      <c r="AN919" s="182" t="s">
        <v>1013</v>
      </c>
      <c r="AO919" s="182" t="s">
        <v>900</v>
      </c>
      <c r="AP919" s="12" t="s">
        <v>32</v>
      </c>
      <c r="AQ919" s="19"/>
    </row>
    <row r="920" spans="40:43">
      <c r="AN920" s="182" t="s">
        <v>1014</v>
      </c>
      <c r="AO920" s="182" t="s">
        <v>900</v>
      </c>
      <c r="AP920" s="12" t="s">
        <v>32</v>
      </c>
      <c r="AQ920" s="19"/>
    </row>
    <row r="921" spans="40:43">
      <c r="AN921" s="182" t="s">
        <v>1015</v>
      </c>
      <c r="AO921" s="182" t="s">
        <v>900</v>
      </c>
      <c r="AP921" s="12" t="s">
        <v>32</v>
      </c>
      <c r="AQ921" s="19"/>
    </row>
    <row r="922" spans="40:43">
      <c r="AN922" s="182" t="s">
        <v>1016</v>
      </c>
      <c r="AO922" s="182" t="s">
        <v>900</v>
      </c>
      <c r="AP922" s="12" t="s">
        <v>32</v>
      </c>
      <c r="AQ922" s="19"/>
    </row>
    <row r="923" spans="40:43">
      <c r="AN923" s="182" t="s">
        <v>1017</v>
      </c>
      <c r="AO923" s="182" t="s">
        <v>900</v>
      </c>
      <c r="AP923" s="12" t="s">
        <v>32</v>
      </c>
      <c r="AQ923" s="19"/>
    </row>
    <row r="924" spans="40:43">
      <c r="AN924" s="182" t="s">
        <v>1018</v>
      </c>
      <c r="AO924" s="182" t="s">
        <v>900</v>
      </c>
      <c r="AP924" s="12" t="s">
        <v>32</v>
      </c>
      <c r="AQ924" s="19"/>
    </row>
    <row r="925" spans="40:43">
      <c r="AN925" s="182" t="s">
        <v>1019</v>
      </c>
      <c r="AO925" s="182" t="s">
        <v>900</v>
      </c>
      <c r="AP925" s="12" t="s">
        <v>32</v>
      </c>
      <c r="AQ925" s="19"/>
    </row>
    <row r="926" spans="40:43">
      <c r="AN926" s="182" t="s">
        <v>1020</v>
      </c>
      <c r="AO926" s="182" t="s">
        <v>900</v>
      </c>
      <c r="AP926" s="12" t="s">
        <v>32</v>
      </c>
      <c r="AQ926" s="19"/>
    </row>
    <row r="927" spans="40:43">
      <c r="AN927" s="182" t="s">
        <v>1021</v>
      </c>
      <c r="AO927" s="182" t="s">
        <v>900</v>
      </c>
      <c r="AP927" s="12" t="s">
        <v>32</v>
      </c>
      <c r="AQ927" s="19"/>
    </row>
    <row r="928" spans="40:43">
      <c r="AN928" s="182" t="s">
        <v>1022</v>
      </c>
      <c r="AO928" s="182" t="s">
        <v>900</v>
      </c>
      <c r="AP928" s="12" t="s">
        <v>32</v>
      </c>
      <c r="AQ928" s="19"/>
    </row>
    <row r="929" spans="40:43">
      <c r="AN929" s="182" t="s">
        <v>1023</v>
      </c>
      <c r="AO929" s="182" t="s">
        <v>900</v>
      </c>
      <c r="AP929" s="12" t="s">
        <v>32</v>
      </c>
      <c r="AQ929" s="19"/>
    </row>
    <row r="930" spans="40:43">
      <c r="AN930" s="182" t="s">
        <v>1024</v>
      </c>
      <c r="AO930" s="182" t="s">
        <v>900</v>
      </c>
      <c r="AP930" s="12" t="s">
        <v>32</v>
      </c>
      <c r="AQ930" s="19"/>
    </row>
    <row r="931" spans="40:43">
      <c r="AN931" s="182" t="s">
        <v>1025</v>
      </c>
      <c r="AO931" s="182" t="s">
        <v>900</v>
      </c>
      <c r="AP931" s="182" t="s">
        <v>32</v>
      </c>
      <c r="AQ931" s="19"/>
    </row>
    <row r="932" spans="40:43">
      <c r="AN932" s="182" t="s">
        <v>1026</v>
      </c>
      <c r="AO932" s="182" t="s">
        <v>900</v>
      </c>
      <c r="AP932" s="182" t="s">
        <v>32</v>
      </c>
      <c r="AQ932" s="19"/>
    </row>
    <row r="933" spans="40:43">
      <c r="AN933" s="182" t="s">
        <v>1027</v>
      </c>
      <c r="AO933" s="182" t="s">
        <v>900</v>
      </c>
      <c r="AP933" s="12" t="s">
        <v>32</v>
      </c>
      <c r="AQ933" s="19"/>
    </row>
    <row r="934" spans="40:43">
      <c r="AN934" s="182" t="s">
        <v>1028</v>
      </c>
      <c r="AO934" s="182" t="s">
        <v>900</v>
      </c>
      <c r="AP934" s="182" t="s">
        <v>32</v>
      </c>
      <c r="AQ934" s="19"/>
    </row>
    <row r="935" spans="40:43">
      <c r="AN935" s="182" t="s">
        <v>1030</v>
      </c>
      <c r="AO935" s="182" t="s">
        <v>900</v>
      </c>
      <c r="AP935" s="182" t="s">
        <v>32</v>
      </c>
      <c r="AQ935" s="19"/>
    </row>
    <row r="936" spans="40:43">
      <c r="AN936" s="182" t="s">
        <v>1029</v>
      </c>
      <c r="AO936" s="182" t="s">
        <v>900</v>
      </c>
      <c r="AP936" s="12" t="s">
        <v>32</v>
      </c>
      <c r="AQ936" s="19"/>
    </row>
    <row r="937" spans="40:43">
      <c r="AN937" s="182" t="s">
        <v>1031</v>
      </c>
      <c r="AO937" s="182" t="s">
        <v>900</v>
      </c>
      <c r="AP937" s="12" t="s">
        <v>32</v>
      </c>
      <c r="AQ937" s="19"/>
    </row>
    <row r="938" spans="40:43">
      <c r="AN938" s="182" t="s">
        <v>1032</v>
      </c>
      <c r="AO938" s="182" t="s">
        <v>1033</v>
      </c>
      <c r="AP938" s="12" t="s">
        <v>32</v>
      </c>
      <c r="AQ938" s="19"/>
    </row>
    <row r="939" spans="40:43">
      <c r="AN939" s="182" t="s">
        <v>1034</v>
      </c>
      <c r="AO939" s="182" t="s">
        <v>1033</v>
      </c>
      <c r="AP939" s="12" t="s">
        <v>18</v>
      </c>
      <c r="AQ939" s="19"/>
    </row>
    <row r="940" spans="40:43">
      <c r="AN940" s="192" t="s">
        <v>1266</v>
      </c>
      <c r="AO940" s="192" t="s">
        <v>1033</v>
      </c>
      <c r="AP940" s="19" t="s">
        <v>18</v>
      </c>
      <c r="AQ940" s="19"/>
    </row>
    <row r="941" spans="40:43">
      <c r="AN941" s="182" t="s">
        <v>1035</v>
      </c>
      <c r="AO941" s="182" t="s">
        <v>1033</v>
      </c>
      <c r="AP941" s="12" t="s">
        <v>32</v>
      </c>
      <c r="AQ941" s="19"/>
    </row>
    <row r="942" spans="40:43">
      <c r="AN942" s="182" t="s">
        <v>1036</v>
      </c>
      <c r="AO942" s="182" t="s">
        <v>1033</v>
      </c>
      <c r="AP942" s="12" t="s">
        <v>32</v>
      </c>
      <c r="AQ942" s="19"/>
    </row>
    <row r="943" spans="40:43">
      <c r="AN943" s="192" t="s">
        <v>1264</v>
      </c>
      <c r="AO943" s="192" t="s">
        <v>1033</v>
      </c>
      <c r="AP943" s="19" t="s">
        <v>18</v>
      </c>
      <c r="AQ943" s="19"/>
    </row>
    <row r="944" spans="40:43">
      <c r="AN944" s="182" t="s">
        <v>1037</v>
      </c>
      <c r="AO944" s="182" t="s">
        <v>1033</v>
      </c>
      <c r="AP944" s="12" t="s">
        <v>32</v>
      </c>
      <c r="AQ944" s="19"/>
    </row>
    <row r="945" spans="40:43">
      <c r="AN945" s="182" t="s">
        <v>1038</v>
      </c>
      <c r="AO945" s="182" t="s">
        <v>1033</v>
      </c>
      <c r="AP945" s="19" t="s">
        <v>18</v>
      </c>
      <c r="AQ945" s="19"/>
    </row>
    <row r="946" spans="40:43">
      <c r="AN946" s="182" t="s">
        <v>1039</v>
      </c>
      <c r="AO946" s="182" t="s">
        <v>1033</v>
      </c>
      <c r="AP946" s="12" t="s">
        <v>32</v>
      </c>
      <c r="AQ946" s="19"/>
    </row>
    <row r="947" spans="40:43">
      <c r="AN947" s="182" t="s">
        <v>1212</v>
      </c>
      <c r="AO947" s="182" t="s">
        <v>1033</v>
      </c>
      <c r="AP947" s="12" t="s">
        <v>32</v>
      </c>
      <c r="AQ947" s="19"/>
    </row>
    <row r="948" spans="40:43">
      <c r="AN948" s="182" t="s">
        <v>1040</v>
      </c>
      <c r="AO948" s="182" t="s">
        <v>1033</v>
      </c>
      <c r="AP948" s="12" t="s">
        <v>32</v>
      </c>
      <c r="AQ948" s="19"/>
    </row>
    <row r="949" spans="40:43">
      <c r="AN949" s="182" t="s">
        <v>1041</v>
      </c>
      <c r="AO949" s="182" t="s">
        <v>1042</v>
      </c>
      <c r="AP949" s="12" t="s">
        <v>32</v>
      </c>
      <c r="AQ949" s="19"/>
    </row>
    <row r="950" spans="40:43">
      <c r="AN950" s="182" t="s">
        <v>1043</v>
      </c>
      <c r="AO950" s="182" t="s">
        <v>1042</v>
      </c>
      <c r="AP950" s="12" t="s">
        <v>32</v>
      </c>
      <c r="AQ950" s="19"/>
    </row>
    <row r="951" spans="40:43">
      <c r="AN951" s="182" t="s">
        <v>1212</v>
      </c>
      <c r="AO951" s="182" t="s">
        <v>1042</v>
      </c>
      <c r="AP951" s="182" t="s">
        <v>32</v>
      </c>
      <c r="AQ951" s="19"/>
    </row>
    <row r="952" spans="40:43">
      <c r="AN952" s="182" t="s">
        <v>1044</v>
      </c>
      <c r="AO952" s="182" t="s">
        <v>1042</v>
      </c>
      <c r="AP952" s="12" t="s">
        <v>32</v>
      </c>
      <c r="AQ952" s="19"/>
    </row>
    <row r="953" spans="40:43">
      <c r="AN953" s="182" t="s">
        <v>1045</v>
      </c>
      <c r="AO953" s="182" t="s">
        <v>1042</v>
      </c>
      <c r="AP953" s="12" t="s">
        <v>32</v>
      </c>
      <c r="AQ953" s="19"/>
    </row>
    <row r="954" spans="40:43">
      <c r="AN954" s="182" t="s">
        <v>1046</v>
      </c>
      <c r="AO954" s="182" t="s">
        <v>1206</v>
      </c>
      <c r="AP954" s="12" t="s">
        <v>32</v>
      </c>
      <c r="AQ954" s="19"/>
    </row>
    <row r="955" spans="40:43">
      <c r="AN955" s="183" t="s">
        <v>1047</v>
      </c>
      <c r="AO955" s="183" t="s">
        <v>1206</v>
      </c>
      <c r="AP955" s="12" t="s">
        <v>32</v>
      </c>
      <c r="AQ955" s="19"/>
    </row>
    <row r="956" spans="40:43">
      <c r="AN956" s="182" t="s">
        <v>1048</v>
      </c>
      <c r="AO956" s="182" t="s">
        <v>1206</v>
      </c>
      <c r="AP956" s="12" t="s">
        <v>32</v>
      </c>
      <c r="AQ956" s="19"/>
    </row>
    <row r="957" spans="40:43">
      <c r="AN957" s="182" t="s">
        <v>1049</v>
      </c>
      <c r="AO957" s="182" t="s">
        <v>1206</v>
      </c>
      <c r="AP957" s="12" t="s">
        <v>32</v>
      </c>
      <c r="AQ957" s="19"/>
    </row>
    <row r="958" spans="40:43">
      <c r="AN958" s="182" t="s">
        <v>1050</v>
      </c>
      <c r="AO958" s="182" t="s">
        <v>1206</v>
      </c>
      <c r="AP958" s="12" t="s">
        <v>32</v>
      </c>
      <c r="AQ958" s="19"/>
    </row>
    <row r="959" spans="40:43">
      <c r="AN959" s="182" t="s">
        <v>1051</v>
      </c>
      <c r="AO959" s="182" t="s">
        <v>1206</v>
      </c>
      <c r="AP959" s="12" t="s">
        <v>32</v>
      </c>
      <c r="AQ959" s="19"/>
    </row>
    <row r="960" spans="40:43">
      <c r="AN960" s="182" t="s">
        <v>1052</v>
      </c>
      <c r="AO960" s="182" t="s">
        <v>1206</v>
      </c>
      <c r="AP960" s="12" t="s">
        <v>32</v>
      </c>
      <c r="AQ960" s="19"/>
    </row>
    <row r="961" spans="40:43">
      <c r="AN961" s="182" t="s">
        <v>1053</v>
      </c>
      <c r="AO961" s="182" t="s">
        <v>1206</v>
      </c>
      <c r="AP961" s="12" t="s">
        <v>32</v>
      </c>
      <c r="AQ961" s="19"/>
    </row>
    <row r="962" spans="40:43">
      <c r="AN962" s="182" t="s">
        <v>1054</v>
      </c>
      <c r="AO962" s="182" t="s">
        <v>1206</v>
      </c>
      <c r="AP962" s="12" t="s">
        <v>32</v>
      </c>
      <c r="AQ962" s="19"/>
    </row>
    <row r="963" spans="40:43">
      <c r="AN963" s="182" t="s">
        <v>1055</v>
      </c>
      <c r="AO963" s="182" t="s">
        <v>1206</v>
      </c>
      <c r="AP963" s="12" t="s">
        <v>32</v>
      </c>
      <c r="AQ963" s="19"/>
    </row>
    <row r="964" spans="40:43">
      <c r="AN964" s="182" t="s">
        <v>1056</v>
      </c>
      <c r="AO964" s="182" t="s">
        <v>1206</v>
      </c>
      <c r="AP964" s="12" t="s">
        <v>32</v>
      </c>
      <c r="AQ964" s="19"/>
    </row>
    <row r="965" spans="40:43">
      <c r="AN965" s="182" t="s">
        <v>1057</v>
      </c>
      <c r="AO965" s="182" t="s">
        <v>1206</v>
      </c>
      <c r="AP965" s="12" t="s">
        <v>32</v>
      </c>
      <c r="AQ965" s="19"/>
    </row>
    <row r="966" spans="40:43">
      <c r="AN966" s="182" t="s">
        <v>1058</v>
      </c>
      <c r="AO966" s="182" t="s">
        <v>1206</v>
      </c>
      <c r="AP966" s="12" t="s">
        <v>32</v>
      </c>
      <c r="AQ966" s="19"/>
    </row>
    <row r="967" spans="40:43">
      <c r="AN967" s="182" t="s">
        <v>1059</v>
      </c>
      <c r="AO967" s="182" t="s">
        <v>1206</v>
      </c>
      <c r="AP967" s="12" t="s">
        <v>32</v>
      </c>
      <c r="AQ967" s="19"/>
    </row>
    <row r="968" spans="40:43">
      <c r="AN968" s="182" t="s">
        <v>1060</v>
      </c>
      <c r="AO968" s="182" t="s">
        <v>1206</v>
      </c>
      <c r="AP968" s="12" t="s">
        <v>32</v>
      </c>
      <c r="AQ968" s="19"/>
    </row>
    <row r="969" spans="40:43">
      <c r="AN969" s="182" t="s">
        <v>1061</v>
      </c>
      <c r="AO969" s="182" t="s">
        <v>1206</v>
      </c>
      <c r="AP969" s="12" t="s">
        <v>32</v>
      </c>
      <c r="AQ969" s="19"/>
    </row>
    <row r="970" spans="40:43">
      <c r="AN970" s="182" t="s">
        <v>1062</v>
      </c>
      <c r="AO970" s="182" t="s">
        <v>1206</v>
      </c>
      <c r="AP970" s="12" t="s">
        <v>32</v>
      </c>
      <c r="AQ970" s="19"/>
    </row>
    <row r="971" spans="40:43">
      <c r="AN971" s="182" t="s">
        <v>1063</v>
      </c>
      <c r="AO971" s="182" t="s">
        <v>1206</v>
      </c>
      <c r="AP971" s="12" t="s">
        <v>32</v>
      </c>
      <c r="AQ971" s="19"/>
    </row>
    <row r="972" spans="40:43">
      <c r="AN972" s="182" t="s">
        <v>1064</v>
      </c>
      <c r="AO972" s="182" t="s">
        <v>1206</v>
      </c>
      <c r="AP972" s="12" t="s">
        <v>32</v>
      </c>
      <c r="AQ972" s="19"/>
    </row>
    <row r="973" spans="40:43">
      <c r="AN973" s="182" t="s">
        <v>1065</v>
      </c>
      <c r="AO973" s="182" t="s">
        <v>1206</v>
      </c>
      <c r="AP973" s="19" t="s">
        <v>18</v>
      </c>
      <c r="AQ973" s="19"/>
    </row>
    <row r="974" spans="40:43">
      <c r="AN974" s="182" t="s">
        <v>1066</v>
      </c>
      <c r="AO974" s="182" t="s">
        <v>1206</v>
      </c>
      <c r="AP974" s="12" t="s">
        <v>32</v>
      </c>
      <c r="AQ974" s="19"/>
    </row>
    <row r="975" spans="40:43">
      <c r="AN975" s="182" t="s">
        <v>1067</v>
      </c>
      <c r="AO975" s="182" t="s">
        <v>1206</v>
      </c>
      <c r="AP975" s="19" t="s">
        <v>18</v>
      </c>
      <c r="AQ975" s="19"/>
    </row>
    <row r="976" spans="40:43">
      <c r="AN976" s="182" t="s">
        <v>1068</v>
      </c>
      <c r="AO976" s="182" t="s">
        <v>1206</v>
      </c>
      <c r="AP976" s="12" t="s">
        <v>32</v>
      </c>
      <c r="AQ976" s="19"/>
    </row>
    <row r="977" spans="40:43">
      <c r="AN977" s="182" t="s">
        <v>1069</v>
      </c>
      <c r="AO977" s="182" t="s">
        <v>1206</v>
      </c>
      <c r="AP977" s="12" t="s">
        <v>32</v>
      </c>
      <c r="AQ977" s="19"/>
    </row>
    <row r="978" spans="40:43">
      <c r="AN978" s="182" t="s">
        <v>1070</v>
      </c>
      <c r="AO978" s="182" t="s">
        <v>1206</v>
      </c>
      <c r="AP978" s="12" t="s">
        <v>32</v>
      </c>
      <c r="AQ978" s="19"/>
    </row>
    <row r="979" spans="40:43">
      <c r="AN979" s="182" t="s">
        <v>1071</v>
      </c>
      <c r="AO979" s="182" t="s">
        <v>1206</v>
      </c>
      <c r="AP979" s="12" t="s">
        <v>32</v>
      </c>
      <c r="AQ979" s="19"/>
    </row>
    <row r="980" spans="40:43">
      <c r="AN980" s="182" t="s">
        <v>1072</v>
      </c>
      <c r="AO980" s="182" t="s">
        <v>1206</v>
      </c>
      <c r="AP980" s="12" t="s">
        <v>32</v>
      </c>
      <c r="AQ980" s="19"/>
    </row>
    <row r="981" spans="40:43">
      <c r="AN981" s="182" t="s">
        <v>1073</v>
      </c>
      <c r="AO981" s="182" t="s">
        <v>1206</v>
      </c>
      <c r="AP981" s="12" t="s">
        <v>32</v>
      </c>
      <c r="AQ981" s="19"/>
    </row>
    <row r="982" spans="40:43">
      <c r="AN982" s="182" t="s">
        <v>1074</v>
      </c>
      <c r="AO982" s="182" t="s">
        <v>1206</v>
      </c>
      <c r="AP982" s="12" t="s">
        <v>32</v>
      </c>
      <c r="AQ982" s="19"/>
    </row>
    <row r="983" spans="40:43">
      <c r="AN983" s="182" t="s">
        <v>1075</v>
      </c>
      <c r="AO983" s="182" t="s">
        <v>1206</v>
      </c>
      <c r="AP983" s="12" t="s">
        <v>18</v>
      </c>
      <c r="AQ983" s="19"/>
    </row>
    <row r="984" spans="40:43">
      <c r="AN984" s="182" t="s">
        <v>1076</v>
      </c>
      <c r="AO984" s="182" t="s">
        <v>1206</v>
      </c>
      <c r="AP984" s="12" t="s">
        <v>18</v>
      </c>
      <c r="AQ984" s="19"/>
    </row>
    <row r="985" spans="40:43">
      <c r="AN985" s="182" t="s">
        <v>1077</v>
      </c>
      <c r="AO985" s="182" t="s">
        <v>1206</v>
      </c>
      <c r="AP985" s="12" t="s">
        <v>32</v>
      </c>
      <c r="AQ985" s="19"/>
    </row>
    <row r="986" spans="40:43">
      <c r="AN986" s="182" t="s">
        <v>1078</v>
      </c>
      <c r="AO986" s="182" t="s">
        <v>1206</v>
      </c>
      <c r="AP986" s="12" t="s">
        <v>32</v>
      </c>
      <c r="AQ986" s="19"/>
    </row>
    <row r="987" spans="40:43">
      <c r="AN987" s="182" t="s">
        <v>1079</v>
      </c>
      <c r="AO987" s="182" t="s">
        <v>1206</v>
      </c>
      <c r="AP987" s="12" t="s">
        <v>32</v>
      </c>
      <c r="AQ987" s="19"/>
    </row>
    <row r="988" spans="40:43">
      <c r="AN988" s="182" t="s">
        <v>1235</v>
      </c>
      <c r="AO988" s="182" t="s">
        <v>1206</v>
      </c>
      <c r="AP988" s="12" t="s">
        <v>18</v>
      </c>
      <c r="AQ988" s="19"/>
    </row>
    <row r="989" spans="40:43">
      <c r="AN989" s="182" t="s">
        <v>1080</v>
      </c>
      <c r="AO989" s="182" t="s">
        <v>1206</v>
      </c>
      <c r="AP989" s="12" t="s">
        <v>32</v>
      </c>
      <c r="AQ989" s="19"/>
    </row>
    <row r="990" spans="40:43">
      <c r="AN990" s="182" t="s">
        <v>1081</v>
      </c>
      <c r="AO990" s="182" t="s">
        <v>1206</v>
      </c>
      <c r="AP990" s="19" t="s">
        <v>18</v>
      </c>
      <c r="AQ990" s="19"/>
    </row>
    <row r="991" spans="40:43">
      <c r="AN991" s="182" t="s">
        <v>1082</v>
      </c>
      <c r="AO991" s="182" t="s">
        <v>1206</v>
      </c>
      <c r="AP991" s="12" t="s">
        <v>32</v>
      </c>
      <c r="AQ991" s="19"/>
    </row>
    <row r="992" spans="40:43">
      <c r="AN992" s="182" t="s">
        <v>1083</v>
      </c>
      <c r="AO992" s="182" t="s">
        <v>1206</v>
      </c>
      <c r="AP992" s="12" t="s">
        <v>32</v>
      </c>
      <c r="AQ992" s="19"/>
    </row>
    <row r="993" spans="40:43">
      <c r="AN993" s="182" t="s">
        <v>1084</v>
      </c>
      <c r="AO993" s="182" t="s">
        <v>1206</v>
      </c>
      <c r="AP993" s="12" t="s">
        <v>32</v>
      </c>
      <c r="AQ993" s="19"/>
    </row>
    <row r="994" spans="40:43">
      <c r="AN994" s="182" t="s">
        <v>1085</v>
      </c>
      <c r="AO994" s="182" t="s">
        <v>1206</v>
      </c>
      <c r="AP994" s="12" t="s">
        <v>32</v>
      </c>
      <c r="AQ994" s="19"/>
    </row>
    <row r="995" spans="40:43">
      <c r="AN995" s="182" t="s">
        <v>1086</v>
      </c>
      <c r="AO995" s="182" t="s">
        <v>1206</v>
      </c>
      <c r="AP995" s="182" t="s">
        <v>32</v>
      </c>
      <c r="AQ995" s="19"/>
    </row>
    <row r="996" spans="40:43">
      <c r="AN996" s="183" t="s">
        <v>1087</v>
      </c>
      <c r="AO996" s="183" t="s">
        <v>1206</v>
      </c>
      <c r="AP996" s="12" t="s">
        <v>32</v>
      </c>
      <c r="AQ996" s="19"/>
    </row>
    <row r="997" spans="40:43">
      <c r="AN997" s="182" t="s">
        <v>1088</v>
      </c>
      <c r="AO997" s="182" t="s">
        <v>1206</v>
      </c>
      <c r="AP997" s="12" t="s">
        <v>32</v>
      </c>
      <c r="AQ997" s="19"/>
    </row>
    <row r="998" spans="40:43">
      <c r="AN998" s="182" t="s">
        <v>1089</v>
      </c>
      <c r="AO998" s="182" t="s">
        <v>1206</v>
      </c>
      <c r="AP998" s="12" t="s">
        <v>32</v>
      </c>
      <c r="AQ998" s="19"/>
    </row>
    <row r="999" spans="40:43">
      <c r="AN999" s="182" t="s">
        <v>1090</v>
      </c>
      <c r="AO999" s="182" t="s">
        <v>1206</v>
      </c>
      <c r="AP999" s="12" t="s">
        <v>32</v>
      </c>
      <c r="AQ999" s="19"/>
    </row>
    <row r="1000" spans="40:43">
      <c r="AN1000" s="182" t="s">
        <v>1091</v>
      </c>
      <c r="AO1000" s="182" t="s">
        <v>1206</v>
      </c>
      <c r="AP1000" s="182" t="s">
        <v>32</v>
      </c>
      <c r="AQ1000" s="19"/>
    </row>
    <row r="1001" spans="40:43">
      <c r="AN1001" s="182" t="s">
        <v>1092</v>
      </c>
      <c r="AO1001" s="182" t="s">
        <v>1206</v>
      </c>
      <c r="AP1001" s="12" t="s">
        <v>32</v>
      </c>
      <c r="AQ1001" s="19"/>
    </row>
    <row r="1002" spans="40:43">
      <c r="AN1002" s="182" t="s">
        <v>1093</v>
      </c>
      <c r="AO1002" s="182" t="s">
        <v>1206</v>
      </c>
      <c r="AP1002" s="12" t="s">
        <v>32</v>
      </c>
      <c r="AQ1002" s="19"/>
    </row>
    <row r="1003" spans="40:43">
      <c r="AN1003" s="182" t="s">
        <v>1094</v>
      </c>
      <c r="AO1003" s="182" t="s">
        <v>1206</v>
      </c>
      <c r="AP1003" s="12" t="s">
        <v>32</v>
      </c>
      <c r="AQ1003" s="19"/>
    </row>
    <row r="1004" spans="40:43">
      <c r="AN1004" s="182" t="s">
        <v>1095</v>
      </c>
      <c r="AO1004" s="182" t="s">
        <v>1206</v>
      </c>
      <c r="AP1004" s="12" t="s">
        <v>32</v>
      </c>
      <c r="AQ1004" s="19"/>
    </row>
    <row r="1005" spans="40:43">
      <c r="AN1005" s="182" t="s">
        <v>1096</v>
      </c>
      <c r="AO1005" s="182" t="s">
        <v>1206</v>
      </c>
      <c r="AP1005" s="12" t="s">
        <v>32</v>
      </c>
      <c r="AQ1005" s="19"/>
    </row>
    <row r="1006" spans="40:43">
      <c r="AN1006" s="182" t="s">
        <v>1097</v>
      </c>
      <c r="AO1006" s="182" t="s">
        <v>1206</v>
      </c>
      <c r="AP1006" s="12" t="s">
        <v>32</v>
      </c>
      <c r="AQ1006" s="19"/>
    </row>
    <row r="1007" spans="40:43">
      <c r="AN1007" s="182" t="s">
        <v>1098</v>
      </c>
      <c r="AO1007" s="182" t="s">
        <v>1206</v>
      </c>
      <c r="AP1007" s="19" t="s">
        <v>18</v>
      </c>
      <c r="AQ1007" s="19"/>
    </row>
    <row r="1008" spans="40:43">
      <c r="AN1008" s="182" t="s">
        <v>1099</v>
      </c>
      <c r="AO1008" s="182" t="s">
        <v>1206</v>
      </c>
      <c r="AP1008" s="12" t="s">
        <v>32</v>
      </c>
      <c r="AQ1008" s="19"/>
    </row>
    <row r="1009" spans="40:43">
      <c r="AN1009" s="182" t="s">
        <v>1100</v>
      </c>
      <c r="AO1009" s="182" t="s">
        <v>1206</v>
      </c>
      <c r="AP1009" s="182" t="s">
        <v>32</v>
      </c>
      <c r="AQ1009" s="19"/>
    </row>
    <row r="1010" spans="40:43">
      <c r="AN1010" s="182" t="s">
        <v>1101</v>
      </c>
      <c r="AO1010" s="182" t="s">
        <v>1206</v>
      </c>
      <c r="AP1010" s="12" t="s">
        <v>32</v>
      </c>
      <c r="AQ1010" s="19"/>
    </row>
    <row r="1011" spans="40:43">
      <c r="AN1011" s="182" t="s">
        <v>1102</v>
      </c>
      <c r="AO1011" s="182" t="s">
        <v>1206</v>
      </c>
      <c r="AP1011" s="12" t="s">
        <v>32</v>
      </c>
      <c r="AQ1011" s="19"/>
    </row>
    <row r="1012" spans="40:43">
      <c r="AN1012" s="182" t="s">
        <v>1103</v>
      </c>
      <c r="AO1012" s="182" t="s">
        <v>1206</v>
      </c>
      <c r="AP1012" s="12" t="s">
        <v>32</v>
      </c>
      <c r="AQ1012" s="19"/>
    </row>
    <row r="1013" spans="40:43">
      <c r="AN1013" s="182" t="s">
        <v>1104</v>
      </c>
      <c r="AO1013" s="182" t="s">
        <v>1206</v>
      </c>
      <c r="AP1013" s="12" t="s">
        <v>18</v>
      </c>
      <c r="AQ1013" s="19"/>
    </row>
    <row r="1014" spans="40:43">
      <c r="AN1014" s="182" t="s">
        <v>1212</v>
      </c>
      <c r="AO1014" s="182" t="s">
        <v>1206</v>
      </c>
      <c r="AP1014" s="12" t="s">
        <v>32</v>
      </c>
      <c r="AQ1014" s="19"/>
    </row>
    <row r="1015" spans="40:43">
      <c r="AN1015" s="182" t="s">
        <v>1105</v>
      </c>
      <c r="AO1015" s="182" t="s">
        <v>1206</v>
      </c>
      <c r="AP1015" s="12" t="s">
        <v>32</v>
      </c>
      <c r="AQ1015" s="19"/>
    </row>
    <row r="1016" spans="40:43">
      <c r="AN1016" s="182" t="s">
        <v>1108</v>
      </c>
      <c r="AO1016" s="182" t="s">
        <v>1206</v>
      </c>
      <c r="AP1016" s="12" t="s">
        <v>32</v>
      </c>
      <c r="AQ1016" s="19"/>
    </row>
    <row r="1017" spans="40:43">
      <c r="AN1017" s="182" t="s">
        <v>1109</v>
      </c>
      <c r="AO1017" s="182" t="s">
        <v>1206</v>
      </c>
      <c r="AP1017" s="12" t="s">
        <v>32</v>
      </c>
      <c r="AQ1017" s="19"/>
    </row>
    <row r="1018" spans="40:43">
      <c r="AN1018" s="182" t="s">
        <v>1110</v>
      </c>
      <c r="AO1018" s="182" t="s">
        <v>1206</v>
      </c>
      <c r="AP1018" s="12" t="s">
        <v>32</v>
      </c>
      <c r="AQ1018" s="19"/>
    </row>
    <row r="1019" spans="40:43">
      <c r="AN1019" s="182" t="s">
        <v>1111</v>
      </c>
      <c r="AO1019" s="182" t="s">
        <v>1206</v>
      </c>
      <c r="AP1019" s="12" t="s">
        <v>32</v>
      </c>
      <c r="AQ1019" s="19"/>
    </row>
    <row r="1020" spans="40:43">
      <c r="AN1020" s="182" t="s">
        <v>1112</v>
      </c>
      <c r="AO1020" s="182" t="s">
        <v>1206</v>
      </c>
      <c r="AP1020" s="12" t="s">
        <v>32</v>
      </c>
      <c r="AQ1020" s="19"/>
    </row>
    <row r="1021" spans="40:43">
      <c r="AN1021" s="182" t="s">
        <v>1113</v>
      </c>
      <c r="AO1021" s="182" t="s">
        <v>1206</v>
      </c>
      <c r="AP1021" s="19" t="s">
        <v>18</v>
      </c>
      <c r="AQ1021" s="19"/>
    </row>
    <row r="1022" spans="40:43">
      <c r="AN1022" s="182" t="s">
        <v>1114</v>
      </c>
      <c r="AO1022" s="182" t="s">
        <v>1206</v>
      </c>
      <c r="AP1022" s="12" t="s">
        <v>32</v>
      </c>
      <c r="AQ1022" s="19"/>
    </row>
    <row r="1023" spans="40:43">
      <c r="AN1023" s="182" t="s">
        <v>1115</v>
      </c>
      <c r="AO1023" s="182" t="s">
        <v>1206</v>
      </c>
      <c r="AP1023" s="182" t="s">
        <v>32</v>
      </c>
      <c r="AQ1023" s="19"/>
    </row>
    <row r="1024" spans="40:43">
      <c r="AN1024" s="182" t="s">
        <v>1116</v>
      </c>
      <c r="AO1024" s="182" t="s">
        <v>1206</v>
      </c>
      <c r="AP1024" s="12" t="s">
        <v>32</v>
      </c>
      <c r="AQ1024" s="19"/>
    </row>
    <row r="1025" spans="40:43">
      <c r="AN1025" s="182" t="s">
        <v>1117</v>
      </c>
      <c r="AO1025" s="182" t="s">
        <v>1206</v>
      </c>
      <c r="AP1025" s="12" t="s">
        <v>32</v>
      </c>
      <c r="AQ1025" s="19"/>
    </row>
    <row r="1026" spans="40:43">
      <c r="AN1026" s="182" t="s">
        <v>1118</v>
      </c>
      <c r="AO1026" s="182" t="s">
        <v>1206</v>
      </c>
      <c r="AP1026" s="182" t="s">
        <v>32</v>
      </c>
      <c r="AQ1026" s="19"/>
    </row>
    <row r="1027" spans="40:43">
      <c r="AN1027" s="182" t="s">
        <v>1119</v>
      </c>
      <c r="AO1027" s="182" t="s">
        <v>1206</v>
      </c>
      <c r="AP1027" s="12" t="s">
        <v>32</v>
      </c>
      <c r="AQ1027" s="19"/>
    </row>
    <row r="1028" spans="40:43">
      <c r="AN1028" s="182" t="s">
        <v>1120</v>
      </c>
      <c r="AO1028" s="182" t="s">
        <v>1206</v>
      </c>
      <c r="AP1028" s="12" t="s">
        <v>32</v>
      </c>
      <c r="AQ1028" s="19"/>
    </row>
    <row r="1029" spans="40:43">
      <c r="AN1029" s="182" t="s">
        <v>1121</v>
      </c>
      <c r="AO1029" s="182" t="s">
        <v>1206</v>
      </c>
      <c r="AP1029" s="12" t="s">
        <v>18</v>
      </c>
      <c r="AQ1029" s="19"/>
    </row>
    <row r="1030" spans="40:43">
      <c r="AN1030" s="182" t="s">
        <v>1122</v>
      </c>
      <c r="AO1030" s="182" t="s">
        <v>1206</v>
      </c>
      <c r="AP1030" s="12" t="s">
        <v>32</v>
      </c>
      <c r="AQ1030" s="19"/>
    </row>
    <row r="1031" spans="40:43">
      <c r="AN1031" s="182" t="s">
        <v>1123</v>
      </c>
      <c r="AO1031" s="182" t="s">
        <v>1206</v>
      </c>
      <c r="AP1031" s="12" t="s">
        <v>32</v>
      </c>
      <c r="AQ1031" s="19"/>
    </row>
    <row r="1032" spans="40:43">
      <c r="AN1032" s="182" t="s">
        <v>1126</v>
      </c>
      <c r="AO1032" s="182" t="s">
        <v>1124</v>
      </c>
      <c r="AP1032" s="12" t="s">
        <v>32</v>
      </c>
      <c r="AQ1032" s="19"/>
    </row>
    <row r="1033" spans="40:43">
      <c r="AN1033" s="182" t="s">
        <v>1128</v>
      </c>
      <c r="AO1033" s="182" t="s">
        <v>1124</v>
      </c>
      <c r="AP1033" s="12" t="s">
        <v>32</v>
      </c>
      <c r="AQ1033" s="19"/>
    </row>
    <row r="1034" spans="40:43">
      <c r="AN1034" s="182" t="s">
        <v>1129</v>
      </c>
      <c r="AO1034" s="182" t="s">
        <v>1124</v>
      </c>
      <c r="AP1034" s="12" t="s">
        <v>32</v>
      </c>
      <c r="AQ1034" s="19"/>
    </row>
    <row r="1035" spans="40:43">
      <c r="AN1035" s="182" t="s">
        <v>1130</v>
      </c>
      <c r="AO1035" s="182" t="s">
        <v>1124</v>
      </c>
      <c r="AP1035" s="12" t="s">
        <v>32</v>
      </c>
      <c r="AQ1035" s="19"/>
    </row>
    <row r="1036" spans="40:43">
      <c r="AN1036" s="182" t="s">
        <v>1131</v>
      </c>
      <c r="AO1036" s="182" t="s">
        <v>1124</v>
      </c>
      <c r="AP1036" s="12" t="s">
        <v>32</v>
      </c>
      <c r="AQ1036" s="19"/>
    </row>
    <row r="1037" spans="40:43">
      <c r="AN1037" s="182" t="s">
        <v>1132</v>
      </c>
      <c r="AO1037" s="182" t="s">
        <v>1124</v>
      </c>
      <c r="AP1037" s="12" t="s">
        <v>32</v>
      </c>
      <c r="AQ1037" s="19"/>
    </row>
    <row r="1038" spans="40:43">
      <c r="AN1038" s="182" t="s">
        <v>1133</v>
      </c>
      <c r="AO1038" s="182" t="s">
        <v>1124</v>
      </c>
      <c r="AP1038" s="12" t="s">
        <v>32</v>
      </c>
      <c r="AQ1038" s="19"/>
    </row>
    <row r="1039" spans="40:43">
      <c r="AN1039" s="182" t="s">
        <v>1134</v>
      </c>
      <c r="AO1039" s="182" t="s">
        <v>1124</v>
      </c>
      <c r="AP1039" s="12" t="s">
        <v>32</v>
      </c>
      <c r="AQ1039" s="19"/>
    </row>
    <row r="1040" spans="40:43">
      <c r="AN1040" s="182" t="s">
        <v>1212</v>
      </c>
      <c r="AO1040" s="182" t="s">
        <v>1124</v>
      </c>
      <c r="AP1040" s="12" t="s">
        <v>32</v>
      </c>
      <c r="AQ1040" s="19"/>
    </row>
    <row r="1041" spans="40:43">
      <c r="AN1041" s="182" t="s">
        <v>1106</v>
      </c>
      <c r="AO1041" s="182" t="s">
        <v>1124</v>
      </c>
      <c r="AP1041" s="12" t="s">
        <v>32</v>
      </c>
      <c r="AQ1041" s="19"/>
    </row>
    <row r="1042" spans="40:43">
      <c r="AN1042" s="182" t="s">
        <v>1125</v>
      </c>
      <c r="AO1042" s="182" t="s">
        <v>1124</v>
      </c>
      <c r="AP1042" s="12" t="s">
        <v>32</v>
      </c>
      <c r="AQ1042" s="19"/>
    </row>
    <row r="1043" spans="40:43">
      <c r="AN1043" s="182" t="s">
        <v>1107</v>
      </c>
      <c r="AO1043" s="182" t="s">
        <v>1124</v>
      </c>
      <c r="AP1043" s="12" t="s">
        <v>32</v>
      </c>
      <c r="AQ1043" s="19"/>
    </row>
    <row r="1044" spans="40:43">
      <c r="AN1044" s="182" t="s">
        <v>1135</v>
      </c>
      <c r="AO1044" s="182" t="s">
        <v>1124</v>
      </c>
      <c r="AP1044" s="12" t="s">
        <v>32</v>
      </c>
      <c r="AQ1044" s="19"/>
    </row>
    <row r="1045" spans="40:43">
      <c r="AN1045" s="182" t="s">
        <v>1136</v>
      </c>
      <c r="AO1045" s="182" t="s">
        <v>1124</v>
      </c>
      <c r="AP1045" s="12" t="s">
        <v>32</v>
      </c>
      <c r="AQ1045" s="19"/>
    </row>
    <row r="1046" spans="40:43">
      <c r="AN1046" s="182" t="s">
        <v>1137</v>
      </c>
      <c r="AO1046" s="182" t="s">
        <v>1124</v>
      </c>
      <c r="AP1046" s="12" t="s">
        <v>32</v>
      </c>
      <c r="AQ1046" s="19"/>
    </row>
    <row r="1047" spans="40:43">
      <c r="AN1047" s="182" t="s">
        <v>1138</v>
      </c>
      <c r="AO1047" s="182" t="s">
        <v>1124</v>
      </c>
      <c r="AP1047" s="12" t="s">
        <v>32</v>
      </c>
      <c r="AQ1047" s="19"/>
    </row>
    <row r="1048" spans="40:43">
      <c r="AN1048" s="182" t="s">
        <v>1139</v>
      </c>
      <c r="AO1048" s="182" t="s">
        <v>1124</v>
      </c>
      <c r="AP1048" s="12" t="s">
        <v>32</v>
      </c>
      <c r="AQ1048" s="19"/>
    </row>
    <row r="1049" spans="40:43">
      <c r="AN1049" s="182" t="s">
        <v>1140</v>
      </c>
      <c r="AO1049" s="182" t="s">
        <v>1124</v>
      </c>
      <c r="AP1049" s="12" t="s">
        <v>32</v>
      </c>
      <c r="AQ1049" s="19"/>
    </row>
    <row r="1050" spans="40:43">
      <c r="AN1050" s="182" t="s">
        <v>1141</v>
      </c>
      <c r="AO1050" s="182" t="s">
        <v>1207</v>
      </c>
      <c r="AP1050" s="12" t="s">
        <v>18</v>
      </c>
      <c r="AQ1050" s="19"/>
    </row>
    <row r="1051" spans="40:43">
      <c r="AN1051" s="182" t="s">
        <v>1142</v>
      </c>
      <c r="AO1051" s="182" t="s">
        <v>1207</v>
      </c>
      <c r="AP1051" s="12" t="s">
        <v>18</v>
      </c>
      <c r="AQ1051" s="19"/>
    </row>
    <row r="1052" spans="40:43">
      <c r="AN1052" s="182" t="s">
        <v>1143</v>
      </c>
      <c r="AO1052" s="182" t="s">
        <v>1207</v>
      </c>
      <c r="AP1052" s="12" t="s">
        <v>18</v>
      </c>
      <c r="AQ1052" s="19"/>
    </row>
    <row r="1053" spans="40:43">
      <c r="AN1053" s="182" t="s">
        <v>1144</v>
      </c>
      <c r="AO1053" s="182" t="s">
        <v>1207</v>
      </c>
      <c r="AP1053" s="12" t="s">
        <v>32</v>
      </c>
      <c r="AQ1053" s="19"/>
    </row>
    <row r="1054" spans="40:43">
      <c r="AN1054" s="182" t="s">
        <v>1145</v>
      </c>
      <c r="AO1054" s="182" t="s">
        <v>1207</v>
      </c>
      <c r="AP1054" s="19" t="s">
        <v>18</v>
      </c>
      <c r="AQ1054" s="19"/>
    </row>
    <row r="1055" spans="40:43">
      <c r="AN1055" s="182" t="s">
        <v>1146</v>
      </c>
      <c r="AO1055" s="182" t="s">
        <v>1207</v>
      </c>
      <c r="AP1055" s="19" t="s">
        <v>18</v>
      </c>
      <c r="AQ1055" s="19"/>
    </row>
    <row r="1056" spans="40:43">
      <c r="AN1056" s="182" t="s">
        <v>1147</v>
      </c>
      <c r="AO1056" s="182" t="s">
        <v>1207</v>
      </c>
      <c r="AP1056" s="12" t="s">
        <v>32</v>
      </c>
      <c r="AQ1056" s="19"/>
    </row>
    <row r="1057" spans="40:43">
      <c r="AN1057" s="192" t="s">
        <v>1248</v>
      </c>
      <c r="AO1057" s="182" t="s">
        <v>1207</v>
      </c>
      <c r="AP1057" s="19" t="s">
        <v>18</v>
      </c>
      <c r="AQ1057" s="19"/>
    </row>
    <row r="1058" spans="40:43">
      <c r="AN1058" s="182" t="s">
        <v>1148</v>
      </c>
      <c r="AO1058" s="182" t="s">
        <v>1207</v>
      </c>
      <c r="AP1058" s="19" t="s">
        <v>18</v>
      </c>
      <c r="AQ1058" s="19"/>
    </row>
    <row r="1059" spans="40:43">
      <c r="AN1059" s="192" t="s">
        <v>1251</v>
      </c>
      <c r="AO1059" s="182" t="s">
        <v>1207</v>
      </c>
      <c r="AP1059" s="19" t="s">
        <v>18</v>
      </c>
      <c r="AQ1059" s="19"/>
    </row>
    <row r="1060" spans="40:43">
      <c r="AN1060" s="182" t="s">
        <v>1149</v>
      </c>
      <c r="AO1060" s="182" t="s">
        <v>1207</v>
      </c>
      <c r="AP1060" s="12" t="s">
        <v>32</v>
      </c>
      <c r="AQ1060" s="19"/>
    </row>
    <row r="1061" spans="40:43">
      <c r="AN1061" s="182" t="s">
        <v>1150</v>
      </c>
      <c r="AO1061" s="182" t="s">
        <v>1207</v>
      </c>
      <c r="AP1061" s="182" t="s">
        <v>18</v>
      </c>
      <c r="AQ1061" s="19"/>
    </row>
    <row r="1062" spans="40:43">
      <c r="AN1062" s="182" t="s">
        <v>1151</v>
      </c>
      <c r="AO1062" s="182" t="s">
        <v>1207</v>
      </c>
      <c r="AP1062" s="19" t="s">
        <v>18</v>
      </c>
      <c r="AQ1062" s="19"/>
    </row>
    <row r="1063" spans="40:43">
      <c r="AN1063" s="182" t="s">
        <v>1152</v>
      </c>
      <c r="AO1063" s="182" t="s">
        <v>1207</v>
      </c>
      <c r="AP1063" s="19" t="s">
        <v>18</v>
      </c>
      <c r="AQ1063" s="19"/>
    </row>
    <row r="1064" spans="40:43">
      <c r="AN1064" s="192" t="s">
        <v>1249</v>
      </c>
      <c r="AO1064" s="182" t="s">
        <v>1207</v>
      </c>
      <c r="AP1064" s="19" t="s">
        <v>18</v>
      </c>
      <c r="AQ1064" s="19"/>
    </row>
    <row r="1065" spans="40:43">
      <c r="AN1065" s="182" t="s">
        <v>1153</v>
      </c>
      <c r="AO1065" s="182" t="s">
        <v>1207</v>
      </c>
      <c r="AP1065" s="12" t="s">
        <v>32</v>
      </c>
      <c r="AQ1065" s="19"/>
    </row>
    <row r="1066" spans="40:43">
      <c r="AN1066" s="182" t="s">
        <v>1154</v>
      </c>
      <c r="AO1066" s="182" t="s">
        <v>1207</v>
      </c>
      <c r="AP1066" s="12" t="s">
        <v>32</v>
      </c>
      <c r="AQ1066" s="19"/>
    </row>
    <row r="1067" spans="40:43">
      <c r="AN1067" s="182" t="s">
        <v>1155</v>
      </c>
      <c r="AO1067" s="182" t="s">
        <v>1207</v>
      </c>
      <c r="AP1067" s="12" t="s">
        <v>32</v>
      </c>
      <c r="AQ1067" s="19"/>
    </row>
    <row r="1068" spans="40:43">
      <c r="AN1068" s="182" t="s">
        <v>1156</v>
      </c>
      <c r="AO1068" s="182" t="s">
        <v>1207</v>
      </c>
      <c r="AP1068" s="19" t="s">
        <v>18</v>
      </c>
      <c r="AQ1068" s="19"/>
    </row>
    <row r="1069" spans="40:43">
      <c r="AN1069" s="192" t="s">
        <v>1252</v>
      </c>
      <c r="AO1069" s="182" t="s">
        <v>1207</v>
      </c>
      <c r="AP1069" s="19" t="s">
        <v>18</v>
      </c>
      <c r="AQ1069" s="19"/>
    </row>
    <row r="1070" spans="40:43">
      <c r="AN1070" s="182" t="s">
        <v>1238</v>
      </c>
      <c r="AO1070" s="182" t="s">
        <v>1207</v>
      </c>
      <c r="AP1070" s="19" t="s">
        <v>18</v>
      </c>
      <c r="AQ1070" s="19"/>
    </row>
    <row r="1071" spans="40:43">
      <c r="AN1071" s="182" t="s">
        <v>1157</v>
      </c>
      <c r="AO1071" s="182" t="s">
        <v>1207</v>
      </c>
      <c r="AP1071" s="12" t="s">
        <v>32</v>
      </c>
      <c r="AQ1071" s="19"/>
    </row>
    <row r="1072" spans="40:43">
      <c r="AN1072" s="192" t="s">
        <v>1253</v>
      </c>
      <c r="AO1072" s="182" t="s">
        <v>1207</v>
      </c>
      <c r="AP1072" s="19" t="s">
        <v>18</v>
      </c>
      <c r="AQ1072" s="19"/>
    </row>
    <row r="1073" spans="40:43">
      <c r="AN1073" s="192" t="s">
        <v>1250</v>
      </c>
      <c r="AO1073" s="182" t="s">
        <v>1207</v>
      </c>
      <c r="AP1073" s="19" t="s">
        <v>18</v>
      </c>
      <c r="AQ1073" s="19"/>
    </row>
    <row r="1074" spans="40:43">
      <c r="AN1074" s="182" t="s">
        <v>1158</v>
      </c>
      <c r="AO1074" s="182" t="s">
        <v>1207</v>
      </c>
      <c r="AP1074" s="182" t="s">
        <v>32</v>
      </c>
      <c r="AQ1074" s="19"/>
    </row>
    <row r="1075" spans="40:43">
      <c r="AN1075" s="182" t="s">
        <v>1159</v>
      </c>
      <c r="AO1075" s="182" t="s">
        <v>1207</v>
      </c>
      <c r="AP1075" s="12" t="s">
        <v>32</v>
      </c>
      <c r="AQ1075" s="19"/>
    </row>
    <row r="1076" spans="40:43">
      <c r="AN1076" s="182" t="s">
        <v>1160</v>
      </c>
      <c r="AO1076" s="182" t="s">
        <v>1207</v>
      </c>
      <c r="AP1076" s="19" t="s">
        <v>18</v>
      </c>
      <c r="AQ1076" s="19"/>
    </row>
    <row r="1077" spans="40:43">
      <c r="AN1077" s="182" t="s">
        <v>1161</v>
      </c>
      <c r="AO1077" s="182" t="s">
        <v>1207</v>
      </c>
      <c r="AP1077" s="12" t="s">
        <v>32</v>
      </c>
      <c r="AQ1077" s="19"/>
    </row>
    <row r="1078" spans="40:43">
      <c r="AN1078" s="182" t="s">
        <v>1162</v>
      </c>
      <c r="AO1078" s="182" t="s">
        <v>1207</v>
      </c>
      <c r="AP1078" s="12" t="s">
        <v>32</v>
      </c>
      <c r="AQ1078" s="19"/>
    </row>
    <row r="1079" spans="40:43">
      <c r="AN1079" s="192" t="s">
        <v>1257</v>
      </c>
      <c r="AO1079" s="182" t="s">
        <v>1207</v>
      </c>
      <c r="AP1079" s="19" t="s">
        <v>18</v>
      </c>
      <c r="AQ1079" s="19"/>
    </row>
    <row r="1080" spans="40:43">
      <c r="AN1080" s="182" t="s">
        <v>1236</v>
      </c>
      <c r="AO1080" s="182" t="s">
        <v>1207</v>
      </c>
      <c r="AP1080" s="12" t="s">
        <v>18</v>
      </c>
      <c r="AQ1080" s="19"/>
    </row>
    <row r="1081" spans="40:43">
      <c r="AN1081" s="182" t="s">
        <v>1163</v>
      </c>
      <c r="AO1081" s="182" t="s">
        <v>1207</v>
      </c>
      <c r="AP1081" s="12" t="s">
        <v>32</v>
      </c>
      <c r="AQ1081" s="19"/>
    </row>
    <row r="1082" spans="40:43">
      <c r="AN1082" s="182" t="s">
        <v>1164</v>
      </c>
      <c r="AO1082" s="182" t="s">
        <v>1207</v>
      </c>
      <c r="AP1082" s="12" t="s">
        <v>32</v>
      </c>
      <c r="AQ1082" s="19"/>
    </row>
    <row r="1083" spans="40:43">
      <c r="AN1083" s="182" t="s">
        <v>1165</v>
      </c>
      <c r="AO1083" s="182" t="s">
        <v>1207</v>
      </c>
      <c r="AP1083" s="12" t="s">
        <v>32</v>
      </c>
      <c r="AQ1083" s="19"/>
    </row>
    <row r="1084" spans="40:43">
      <c r="AN1084" s="182" t="s">
        <v>1166</v>
      </c>
      <c r="AO1084" s="182" t="s">
        <v>1207</v>
      </c>
      <c r="AP1084" s="12" t="s">
        <v>32</v>
      </c>
      <c r="AQ1084" s="19"/>
    </row>
    <row r="1085" spans="40:43">
      <c r="AN1085" s="182" t="s">
        <v>1167</v>
      </c>
      <c r="AO1085" s="182" t="s">
        <v>1207</v>
      </c>
      <c r="AP1085" s="19" t="s">
        <v>18</v>
      </c>
      <c r="AQ1085" s="19"/>
    </row>
    <row r="1086" spans="40:43">
      <c r="AN1086" s="182" t="s">
        <v>1168</v>
      </c>
      <c r="AO1086" s="182" t="s">
        <v>1207</v>
      </c>
      <c r="AP1086" s="19" t="s">
        <v>18</v>
      </c>
      <c r="AQ1086" s="19"/>
    </row>
    <row r="1087" spans="40:43">
      <c r="AN1087" s="182" t="s">
        <v>1169</v>
      </c>
      <c r="AO1087" s="182" t="s">
        <v>1207</v>
      </c>
      <c r="AP1087" s="12" t="s">
        <v>32</v>
      </c>
      <c r="AQ1087" s="19"/>
    </row>
    <row r="1088" spans="40:43">
      <c r="AN1088" s="182" t="s">
        <v>1170</v>
      </c>
      <c r="AO1088" s="182" t="s">
        <v>1207</v>
      </c>
      <c r="AP1088" s="12" t="s">
        <v>32</v>
      </c>
      <c r="AQ1088" s="19"/>
    </row>
    <row r="1089" spans="40:43">
      <c r="AN1089" s="182" t="s">
        <v>1171</v>
      </c>
      <c r="AO1089" s="182" t="s">
        <v>1207</v>
      </c>
      <c r="AP1089" s="12" t="s">
        <v>32</v>
      </c>
      <c r="AQ1089" s="19"/>
    </row>
    <row r="1090" spans="40:43">
      <c r="AN1090" s="192" t="s">
        <v>1254</v>
      </c>
      <c r="AO1090" s="182" t="s">
        <v>1207</v>
      </c>
      <c r="AP1090" s="19" t="s">
        <v>18</v>
      </c>
      <c r="AQ1090" s="19"/>
    </row>
    <row r="1091" spans="40:43">
      <c r="AN1091" s="182" t="s">
        <v>1172</v>
      </c>
      <c r="AO1091" s="182" t="s">
        <v>1207</v>
      </c>
      <c r="AP1091" s="12" t="s">
        <v>32</v>
      </c>
      <c r="AQ1091" s="19"/>
    </row>
    <row r="1092" spans="40:43">
      <c r="AN1092" s="182" t="s">
        <v>1173</v>
      </c>
      <c r="AO1092" s="182" t="s">
        <v>1207</v>
      </c>
      <c r="AP1092" s="19" t="s">
        <v>18</v>
      </c>
      <c r="AQ1092" s="19"/>
    </row>
    <row r="1093" spans="40:43">
      <c r="AN1093" s="182" t="s">
        <v>1174</v>
      </c>
      <c r="AO1093" s="182" t="s">
        <v>1207</v>
      </c>
      <c r="AP1093" s="12" t="s">
        <v>32</v>
      </c>
      <c r="AQ1093" s="19"/>
    </row>
    <row r="1094" spans="40:43">
      <c r="AN1094" s="192" t="s">
        <v>1256</v>
      </c>
      <c r="AO1094" s="182" t="s">
        <v>1207</v>
      </c>
      <c r="AP1094" s="19" t="s">
        <v>18</v>
      </c>
      <c r="AQ1094" s="19"/>
    </row>
    <row r="1095" spans="40:43">
      <c r="AN1095" s="182" t="s">
        <v>1175</v>
      </c>
      <c r="AO1095" s="182" t="s">
        <v>1207</v>
      </c>
      <c r="AP1095" s="12" t="s">
        <v>18</v>
      </c>
      <c r="AQ1095" s="19"/>
    </row>
    <row r="1096" spans="40:43">
      <c r="AN1096" s="182" t="s">
        <v>1176</v>
      </c>
      <c r="AO1096" s="182" t="s">
        <v>1207</v>
      </c>
      <c r="AP1096" s="12" t="s">
        <v>32</v>
      </c>
      <c r="AQ1096" s="19"/>
    </row>
    <row r="1097" spans="40:43">
      <c r="AN1097" s="193" t="s">
        <v>1177</v>
      </c>
      <c r="AO1097" s="182" t="s">
        <v>1207</v>
      </c>
      <c r="AP1097" s="19" t="s">
        <v>18</v>
      </c>
      <c r="AQ1097" s="19"/>
    </row>
    <row r="1098" spans="40:43">
      <c r="AN1098" s="193" t="s">
        <v>1178</v>
      </c>
      <c r="AO1098" s="182" t="s">
        <v>1207</v>
      </c>
      <c r="AP1098" s="19" t="s">
        <v>18</v>
      </c>
      <c r="AQ1098" s="19"/>
    </row>
    <row r="1099" spans="40:43">
      <c r="AN1099" s="193" t="s">
        <v>1179</v>
      </c>
      <c r="AO1099" s="182" t="s">
        <v>1207</v>
      </c>
      <c r="AP1099" s="12" t="s">
        <v>32</v>
      </c>
      <c r="AQ1099" s="19"/>
    </row>
    <row r="1100" spans="40:43">
      <c r="AN1100" s="193" t="s">
        <v>1180</v>
      </c>
      <c r="AO1100" s="182" t="s">
        <v>1207</v>
      </c>
      <c r="AP1100" s="12" t="s">
        <v>32</v>
      </c>
      <c r="AQ1100" s="19"/>
    </row>
    <row r="1101" spans="40:43">
      <c r="AN1101" s="193" t="s">
        <v>1181</v>
      </c>
      <c r="AO1101" s="182" t="s">
        <v>1207</v>
      </c>
      <c r="AP1101" s="19" t="s">
        <v>18</v>
      </c>
      <c r="AQ1101" s="19"/>
    </row>
    <row r="1102" spans="40:43">
      <c r="AN1102" s="193" t="s">
        <v>1182</v>
      </c>
      <c r="AO1102" s="182" t="s">
        <v>1207</v>
      </c>
      <c r="AP1102" s="12" t="s">
        <v>32</v>
      </c>
      <c r="AQ1102" s="19"/>
    </row>
    <row r="1103" spans="40:43">
      <c r="AN1103" s="194" t="s">
        <v>1245</v>
      </c>
      <c r="AO1103" s="182" t="s">
        <v>1207</v>
      </c>
      <c r="AP1103" s="19" t="s">
        <v>18</v>
      </c>
      <c r="AQ1103" s="19"/>
    </row>
    <row r="1104" spans="40:43">
      <c r="AN1104" s="193" t="s">
        <v>1183</v>
      </c>
      <c r="AO1104" s="182" t="s">
        <v>1207</v>
      </c>
      <c r="AP1104" s="12" t="s">
        <v>32</v>
      </c>
      <c r="AQ1104" s="19"/>
    </row>
    <row r="1105" spans="40:43">
      <c r="AN1105" s="193" t="s">
        <v>1184</v>
      </c>
      <c r="AO1105" s="182" t="s">
        <v>1207</v>
      </c>
      <c r="AP1105" s="12" t="s">
        <v>32</v>
      </c>
      <c r="AQ1105" s="19"/>
    </row>
    <row r="1106" spans="40:43">
      <c r="AN1106" s="193" t="s">
        <v>1185</v>
      </c>
      <c r="AO1106" s="182" t="s">
        <v>1207</v>
      </c>
      <c r="AP1106" s="19" t="s">
        <v>18</v>
      </c>
      <c r="AQ1106" s="19"/>
    </row>
    <row r="1107" spans="40:43">
      <c r="AN1107" s="193" t="s">
        <v>1186</v>
      </c>
      <c r="AO1107" s="182" t="s">
        <v>1207</v>
      </c>
      <c r="AP1107" s="12" t="s">
        <v>32</v>
      </c>
      <c r="AQ1107" s="19"/>
    </row>
    <row r="1108" spans="40:43">
      <c r="AN1108" s="193" t="s">
        <v>1187</v>
      </c>
      <c r="AO1108" s="182" t="s">
        <v>1207</v>
      </c>
      <c r="AP1108" s="12" t="s">
        <v>32</v>
      </c>
      <c r="AQ1108" s="19"/>
    </row>
    <row r="1109" spans="40:43">
      <c r="AN1109" s="194" t="s">
        <v>1247</v>
      </c>
      <c r="AO1109" s="182" t="s">
        <v>1207</v>
      </c>
      <c r="AP1109" s="19" t="s">
        <v>18</v>
      </c>
      <c r="AQ1109" s="19"/>
    </row>
    <row r="1110" spans="40:43">
      <c r="AN1110" s="193" t="s">
        <v>1239</v>
      </c>
      <c r="AO1110" s="182" t="s">
        <v>1207</v>
      </c>
      <c r="AP1110" s="12" t="s">
        <v>32</v>
      </c>
      <c r="AQ1110" s="19"/>
    </row>
    <row r="1111" spans="40:43">
      <c r="AN1111" s="193" t="s">
        <v>1212</v>
      </c>
      <c r="AO1111" s="182" t="s">
        <v>1207</v>
      </c>
      <c r="AP1111" s="12" t="s">
        <v>32</v>
      </c>
      <c r="AQ1111" s="19"/>
    </row>
    <row r="1112" spans="40:43">
      <c r="AN1112" s="194" t="s">
        <v>1244</v>
      </c>
      <c r="AO1112" s="182" t="s">
        <v>1207</v>
      </c>
      <c r="AP1112" s="19" t="s">
        <v>18</v>
      </c>
      <c r="AQ1112" s="19"/>
    </row>
    <row r="1113" spans="40:43">
      <c r="AN1113" s="193" t="s">
        <v>1188</v>
      </c>
      <c r="AO1113" s="182" t="s">
        <v>1207</v>
      </c>
      <c r="AP1113" s="12" t="s">
        <v>32</v>
      </c>
      <c r="AQ1113" s="19"/>
    </row>
    <row r="1114" spans="40:43">
      <c r="AN1114" s="193" t="s">
        <v>1189</v>
      </c>
      <c r="AO1114" s="182" t="s">
        <v>1207</v>
      </c>
      <c r="AP1114" s="12" t="s">
        <v>32</v>
      </c>
      <c r="AQ1114" s="19"/>
    </row>
    <row r="1115" spans="40:43">
      <c r="AN1115" s="193" t="s">
        <v>1190</v>
      </c>
      <c r="AO1115" s="182" t="s">
        <v>1207</v>
      </c>
      <c r="AP1115" s="19" t="s">
        <v>18</v>
      </c>
      <c r="AQ1115" s="19"/>
    </row>
    <row r="1116" spans="40:43">
      <c r="AN1116" s="194" t="s">
        <v>1255</v>
      </c>
      <c r="AO1116" s="182" t="s">
        <v>1207</v>
      </c>
      <c r="AP1116" s="19" t="s">
        <v>18</v>
      </c>
      <c r="AQ1116" s="19"/>
    </row>
    <row r="1117" spans="40:43">
      <c r="AN1117" s="193" t="s">
        <v>1237</v>
      </c>
      <c r="AO1117" s="182" t="s">
        <v>1207</v>
      </c>
      <c r="AP1117" s="12" t="s">
        <v>18</v>
      </c>
      <c r="AQ1117" s="19"/>
    </row>
    <row r="1118" spans="40:43">
      <c r="AN1118" s="193" t="s">
        <v>1191</v>
      </c>
      <c r="AO1118" s="182" t="s">
        <v>1207</v>
      </c>
      <c r="AP1118" s="19" t="s">
        <v>18</v>
      </c>
      <c r="AQ1118" s="19"/>
    </row>
    <row r="1119" spans="40:43">
      <c r="AN1119" s="193" t="s">
        <v>1192</v>
      </c>
      <c r="AO1119" s="182" t="s">
        <v>1207</v>
      </c>
      <c r="AP1119" s="12" t="s">
        <v>32</v>
      </c>
      <c r="AQ1119" s="19"/>
    </row>
    <row r="1120" spans="40:43">
      <c r="AN1120" s="193" t="s">
        <v>1193</v>
      </c>
      <c r="AO1120" s="182" t="s">
        <v>1207</v>
      </c>
      <c r="AP1120" s="19" t="s">
        <v>18</v>
      </c>
      <c r="AQ1120" s="19"/>
    </row>
    <row r="1121" spans="40:43">
      <c r="AN1121" s="193" t="s">
        <v>1194</v>
      </c>
      <c r="AO1121" s="182" t="s">
        <v>1207</v>
      </c>
      <c r="AP1121" s="12" t="s">
        <v>32</v>
      </c>
      <c r="AQ1121" s="19"/>
    </row>
    <row r="1122" spans="40:43">
      <c r="AN1122" s="194" t="s">
        <v>1258</v>
      </c>
      <c r="AO1122" s="182" t="s">
        <v>1207</v>
      </c>
      <c r="AP1122" s="19" t="s">
        <v>18</v>
      </c>
      <c r="AQ1122" s="19"/>
    </row>
    <row r="1123" spans="40:43">
      <c r="AN1123" s="193" t="s">
        <v>1195</v>
      </c>
      <c r="AO1123" s="182" t="s">
        <v>1207</v>
      </c>
      <c r="AP1123" s="19" t="s">
        <v>18</v>
      </c>
      <c r="AQ1123" s="19"/>
    </row>
    <row r="1124" spans="40:43">
      <c r="AN1124" s="193" t="s">
        <v>1240</v>
      </c>
      <c r="AO1124" s="182" t="s">
        <v>1207</v>
      </c>
      <c r="AP1124" s="12" t="s">
        <v>32</v>
      </c>
      <c r="AQ1124" s="19"/>
    </row>
    <row r="1125" spans="40:43">
      <c r="AN1125" s="193" t="s">
        <v>1196</v>
      </c>
      <c r="AO1125" s="182" t="s">
        <v>1207</v>
      </c>
      <c r="AP1125" s="12" t="s">
        <v>32</v>
      </c>
      <c r="AQ1125" s="19"/>
    </row>
    <row r="1126" spans="40:43">
      <c r="AN1126" s="193" t="s">
        <v>1197</v>
      </c>
      <c r="AO1126" s="182" t="s">
        <v>1207</v>
      </c>
      <c r="AP1126" s="19" t="s">
        <v>18</v>
      </c>
      <c r="AQ1126" s="19"/>
    </row>
    <row r="1127" spans="40:43">
      <c r="AN1127" s="194" t="s">
        <v>1246</v>
      </c>
      <c r="AO1127" s="182" t="s">
        <v>1207</v>
      </c>
      <c r="AP1127" s="19" t="s">
        <v>18</v>
      </c>
      <c r="AQ1127" s="19"/>
    </row>
    <row r="1128" spans="40:43">
      <c r="AN1128" s="193" t="s">
        <v>1198</v>
      </c>
      <c r="AO1128" s="182" t="s">
        <v>1207</v>
      </c>
      <c r="AP1128" s="12" t="s">
        <v>32</v>
      </c>
      <c r="AQ1128" s="19"/>
    </row>
  </sheetData>
  <mergeCells count="1">
    <mergeCell ref="AF3:AJ3"/>
  </mergeCells>
  <pageMargins left="0.7" right="0.7" top="0.75" bottom="0.75" header="0.3" footer="0.3"/>
  <pageSetup paperSize="9" scale="50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FE100"/>
  <sheetViews>
    <sheetView zoomScale="75" zoomScaleNormal="75" workbookViewId="0">
      <pane xSplit="1" ySplit="8" topLeftCell="EU76" activePane="bottomRight" state="frozen"/>
      <selection activeCell="C29" sqref="C29"/>
      <selection pane="topRight" activeCell="C29" sqref="C29"/>
      <selection pane="bottomLeft" activeCell="C29" sqref="C29"/>
      <selection pane="bottomRight" activeCell="FB93" sqref="FB93"/>
    </sheetView>
  </sheetViews>
  <sheetFormatPr defaultRowHeight="15"/>
  <cols>
    <col min="2" max="5" width="10" bestFit="1" customWidth="1"/>
    <col min="6" max="6" width="10" style="19" customWidth="1"/>
    <col min="7" max="9" width="10" bestFit="1" customWidth="1"/>
    <col min="10" max="12" width="10" style="19" customWidth="1"/>
    <col min="13" max="17" width="10" bestFit="1" customWidth="1"/>
    <col min="18" max="21" width="15.42578125" bestFit="1" customWidth="1"/>
    <col min="22" max="22" width="15.42578125" style="19" customWidth="1"/>
    <col min="23" max="25" width="15.42578125" bestFit="1" customWidth="1"/>
    <col min="26" max="26" width="15.42578125" style="19" customWidth="1"/>
    <col min="27" max="27" width="15.42578125" style="19" bestFit="1" customWidth="1"/>
    <col min="28" max="28" width="15.42578125" style="19" customWidth="1"/>
    <col min="29" max="33" width="15.42578125" bestFit="1" customWidth="1"/>
    <col min="34" max="37" width="18.85546875" bestFit="1" customWidth="1"/>
    <col min="38" max="38" width="18.85546875" style="19" customWidth="1"/>
    <col min="39" max="41" width="18.85546875" bestFit="1" customWidth="1"/>
    <col min="42" max="42" width="18.85546875" style="19" customWidth="1"/>
    <col min="43" max="43" width="18.85546875" style="19" bestFit="1" customWidth="1"/>
    <col min="44" max="44" width="18.85546875" style="19" customWidth="1"/>
    <col min="45" max="53" width="18.85546875" bestFit="1" customWidth="1"/>
    <col min="54" max="54" width="18.85546875" style="19" customWidth="1"/>
    <col min="55" max="57" width="18.85546875" bestFit="1" customWidth="1"/>
    <col min="58" max="58" width="18.85546875" style="19" customWidth="1"/>
    <col min="59" max="59" width="18.85546875" style="19" bestFit="1" customWidth="1"/>
    <col min="60" max="60" width="18.85546875" style="19" customWidth="1"/>
    <col min="61" max="69" width="18.85546875" bestFit="1" customWidth="1"/>
    <col min="70" max="70" width="18.85546875" style="19" customWidth="1"/>
    <col min="71" max="73" width="18.85546875" bestFit="1" customWidth="1"/>
    <col min="74" max="74" width="18.85546875" style="19" customWidth="1"/>
    <col min="75" max="75" width="18.85546875" style="19" bestFit="1" customWidth="1"/>
    <col min="76" max="76" width="18.85546875" style="19" customWidth="1"/>
    <col min="77" max="81" width="18.85546875" bestFit="1" customWidth="1"/>
    <col min="82" max="82" width="9.28515625" bestFit="1" customWidth="1"/>
    <col min="83" max="85" width="10" bestFit="1" customWidth="1"/>
    <col min="86" max="86" width="10" style="19" bestFit="1" customWidth="1"/>
    <col min="87" max="89" width="10" bestFit="1" customWidth="1"/>
    <col min="90" max="92" width="10" style="19" bestFit="1" customWidth="1"/>
    <col min="93" max="97" width="10" bestFit="1" customWidth="1"/>
    <col min="98" max="101" width="16.28515625" bestFit="1" customWidth="1"/>
    <col min="102" max="102" width="16.28515625" style="19" customWidth="1"/>
    <col min="103" max="105" width="16.28515625" bestFit="1" customWidth="1"/>
    <col min="106" max="106" width="16.28515625" style="19" customWidth="1"/>
    <col min="107" max="107" width="16.28515625" bestFit="1" customWidth="1"/>
    <col min="108" max="108" width="16.28515625" style="19" customWidth="1"/>
    <col min="109" max="113" width="16.28515625" bestFit="1" customWidth="1"/>
    <col min="114" max="117" width="20" bestFit="1" customWidth="1"/>
    <col min="118" max="118" width="20" style="19" customWidth="1"/>
    <col min="119" max="121" width="20" bestFit="1" customWidth="1"/>
    <col min="122" max="122" width="20" style="19" customWidth="1"/>
    <col min="123" max="123" width="20" bestFit="1" customWidth="1"/>
    <col min="124" max="124" width="20" style="19" customWidth="1"/>
    <col min="125" max="133" width="20" bestFit="1" customWidth="1"/>
    <col min="134" max="134" width="20" style="19" customWidth="1"/>
    <col min="135" max="137" width="20" bestFit="1" customWidth="1"/>
    <col min="138" max="138" width="20" style="19" customWidth="1"/>
    <col min="139" max="139" width="20" bestFit="1" customWidth="1"/>
    <col min="140" max="140" width="20" style="19" customWidth="1"/>
    <col min="141" max="149" width="20" bestFit="1" customWidth="1"/>
    <col min="150" max="150" width="20" style="19" customWidth="1"/>
    <col min="151" max="153" width="20" bestFit="1" customWidth="1"/>
    <col min="154" max="154" width="20" style="19" customWidth="1"/>
    <col min="155" max="155" width="20" bestFit="1" customWidth="1"/>
    <col min="156" max="156" width="20" style="19" customWidth="1"/>
    <col min="157" max="161" width="20" bestFit="1" customWidth="1"/>
  </cols>
  <sheetData>
    <row r="1" spans="1:161" ht="15.75">
      <c r="A1" s="10" t="s">
        <v>1279</v>
      </c>
    </row>
    <row r="2" spans="1:161" ht="15.75">
      <c r="A2" s="10" t="s">
        <v>37</v>
      </c>
    </row>
    <row r="3" spans="1:161" ht="15.75">
      <c r="A3" s="10" t="s">
        <v>38</v>
      </c>
    </row>
    <row r="4" spans="1:161" ht="15.75">
      <c r="A4" s="10"/>
    </row>
    <row r="5" spans="1:161">
      <c r="B5">
        <v>1</v>
      </c>
      <c r="C5">
        <f>B5+1</f>
        <v>2</v>
      </c>
      <c r="D5" s="19">
        <f t="shared" ref="D5:BO5" si="0">C5+1</f>
        <v>3</v>
      </c>
      <c r="E5" s="19">
        <f t="shared" si="0"/>
        <v>4</v>
      </c>
      <c r="F5" s="19">
        <f t="shared" si="0"/>
        <v>5</v>
      </c>
      <c r="G5" s="19">
        <f t="shared" si="0"/>
        <v>6</v>
      </c>
      <c r="H5" s="19">
        <f t="shared" si="0"/>
        <v>7</v>
      </c>
      <c r="I5" s="19">
        <f t="shared" si="0"/>
        <v>8</v>
      </c>
      <c r="J5" s="19">
        <f t="shared" si="0"/>
        <v>9</v>
      </c>
      <c r="K5" s="19">
        <f t="shared" si="0"/>
        <v>10</v>
      </c>
      <c r="L5" s="19">
        <f t="shared" si="0"/>
        <v>11</v>
      </c>
      <c r="M5" s="19">
        <f t="shared" si="0"/>
        <v>12</v>
      </c>
      <c r="N5" s="19">
        <f t="shared" si="0"/>
        <v>13</v>
      </c>
      <c r="O5" s="19">
        <f t="shared" si="0"/>
        <v>14</v>
      </c>
      <c r="P5" s="19">
        <f t="shared" si="0"/>
        <v>15</v>
      </c>
      <c r="Q5" s="19">
        <f t="shared" si="0"/>
        <v>16</v>
      </c>
      <c r="R5" s="19">
        <f t="shared" si="0"/>
        <v>17</v>
      </c>
      <c r="S5" s="19">
        <f t="shared" si="0"/>
        <v>18</v>
      </c>
      <c r="T5" s="19">
        <f t="shared" si="0"/>
        <v>19</v>
      </c>
      <c r="U5" s="19">
        <f t="shared" si="0"/>
        <v>20</v>
      </c>
      <c r="V5" s="19">
        <f t="shared" si="0"/>
        <v>21</v>
      </c>
      <c r="W5" s="19">
        <f t="shared" si="0"/>
        <v>22</v>
      </c>
      <c r="X5" s="19">
        <f t="shared" si="0"/>
        <v>23</v>
      </c>
      <c r="Y5" s="19">
        <f t="shared" si="0"/>
        <v>24</v>
      </c>
      <c r="Z5" s="19">
        <f t="shared" si="0"/>
        <v>25</v>
      </c>
      <c r="AA5" s="19">
        <f t="shared" si="0"/>
        <v>26</v>
      </c>
      <c r="AB5" s="19">
        <f t="shared" si="0"/>
        <v>27</v>
      </c>
      <c r="AC5" s="19">
        <f t="shared" si="0"/>
        <v>28</v>
      </c>
      <c r="AD5" s="19">
        <f t="shared" si="0"/>
        <v>29</v>
      </c>
      <c r="AE5" s="19">
        <f t="shared" si="0"/>
        <v>30</v>
      </c>
      <c r="AF5" s="19">
        <f t="shared" si="0"/>
        <v>31</v>
      </c>
      <c r="AG5" s="19">
        <f t="shared" si="0"/>
        <v>32</v>
      </c>
      <c r="AH5" s="19">
        <f t="shared" si="0"/>
        <v>33</v>
      </c>
      <c r="AI5" s="19">
        <f t="shared" si="0"/>
        <v>34</v>
      </c>
      <c r="AJ5" s="19">
        <f t="shared" si="0"/>
        <v>35</v>
      </c>
      <c r="AK5" s="19">
        <f t="shared" si="0"/>
        <v>36</v>
      </c>
      <c r="AL5" s="19">
        <f t="shared" si="0"/>
        <v>37</v>
      </c>
      <c r="AM5" s="19">
        <f t="shared" si="0"/>
        <v>38</v>
      </c>
      <c r="AN5" s="19">
        <f t="shared" si="0"/>
        <v>39</v>
      </c>
      <c r="AO5" s="19">
        <f t="shared" si="0"/>
        <v>40</v>
      </c>
      <c r="AP5" s="19">
        <f t="shared" si="0"/>
        <v>41</v>
      </c>
      <c r="AQ5" s="19">
        <f t="shared" si="0"/>
        <v>42</v>
      </c>
      <c r="AR5" s="19">
        <f t="shared" si="0"/>
        <v>43</v>
      </c>
      <c r="AS5" s="19">
        <f t="shared" si="0"/>
        <v>44</v>
      </c>
      <c r="AT5" s="19">
        <f t="shared" si="0"/>
        <v>45</v>
      </c>
      <c r="AU5" s="19">
        <f t="shared" si="0"/>
        <v>46</v>
      </c>
      <c r="AV5" s="19">
        <f t="shared" si="0"/>
        <v>47</v>
      </c>
      <c r="AW5" s="19">
        <f t="shared" si="0"/>
        <v>48</v>
      </c>
      <c r="AX5" s="19">
        <f t="shared" si="0"/>
        <v>49</v>
      </c>
      <c r="AY5" s="19">
        <f t="shared" si="0"/>
        <v>50</v>
      </c>
      <c r="AZ5" s="19">
        <f t="shared" si="0"/>
        <v>51</v>
      </c>
      <c r="BA5" s="19">
        <f t="shared" si="0"/>
        <v>52</v>
      </c>
      <c r="BB5" s="19">
        <f t="shared" si="0"/>
        <v>53</v>
      </c>
      <c r="BC5" s="19">
        <f t="shared" si="0"/>
        <v>54</v>
      </c>
      <c r="BD5" s="19">
        <f t="shared" si="0"/>
        <v>55</v>
      </c>
      <c r="BE5" s="19">
        <f t="shared" si="0"/>
        <v>56</v>
      </c>
      <c r="BF5" s="19">
        <f t="shared" si="0"/>
        <v>57</v>
      </c>
      <c r="BG5" s="19">
        <f t="shared" si="0"/>
        <v>58</v>
      </c>
      <c r="BH5" s="19">
        <f t="shared" si="0"/>
        <v>59</v>
      </c>
      <c r="BI5" s="19">
        <f t="shared" si="0"/>
        <v>60</v>
      </c>
      <c r="BJ5" s="19">
        <f t="shared" si="0"/>
        <v>61</v>
      </c>
      <c r="BK5" s="19">
        <f t="shared" si="0"/>
        <v>62</v>
      </c>
      <c r="BL5" s="19">
        <f t="shared" si="0"/>
        <v>63</v>
      </c>
      <c r="BM5" s="19">
        <f t="shared" si="0"/>
        <v>64</v>
      </c>
      <c r="BN5" s="19">
        <f t="shared" si="0"/>
        <v>65</v>
      </c>
      <c r="BO5" s="19">
        <f t="shared" si="0"/>
        <v>66</v>
      </c>
      <c r="BP5" s="19">
        <f t="shared" ref="BP5:EA5" si="1">BO5+1</f>
        <v>67</v>
      </c>
      <c r="BQ5" s="19">
        <f t="shared" si="1"/>
        <v>68</v>
      </c>
      <c r="BR5" s="19">
        <f t="shared" si="1"/>
        <v>69</v>
      </c>
      <c r="BS5" s="19">
        <f t="shared" si="1"/>
        <v>70</v>
      </c>
      <c r="BT5" s="19">
        <f t="shared" si="1"/>
        <v>71</v>
      </c>
      <c r="BU5" s="19">
        <f t="shared" si="1"/>
        <v>72</v>
      </c>
      <c r="BV5" s="19">
        <f t="shared" si="1"/>
        <v>73</v>
      </c>
      <c r="BW5" s="19">
        <f t="shared" si="1"/>
        <v>74</v>
      </c>
      <c r="BX5" s="19">
        <f t="shared" si="1"/>
        <v>75</v>
      </c>
      <c r="BY5" s="19">
        <f t="shared" si="1"/>
        <v>76</v>
      </c>
      <c r="BZ5" s="19">
        <f t="shared" si="1"/>
        <v>77</v>
      </c>
      <c r="CA5" s="19">
        <f t="shared" si="1"/>
        <v>78</v>
      </c>
      <c r="CB5" s="19">
        <f t="shared" si="1"/>
        <v>79</v>
      </c>
      <c r="CC5" s="19">
        <f t="shared" si="1"/>
        <v>80</v>
      </c>
      <c r="CD5" s="19">
        <f t="shared" si="1"/>
        <v>81</v>
      </c>
      <c r="CE5" s="19">
        <f t="shared" si="1"/>
        <v>82</v>
      </c>
      <c r="CF5" s="19">
        <f t="shared" si="1"/>
        <v>83</v>
      </c>
      <c r="CG5" s="19">
        <f t="shared" si="1"/>
        <v>84</v>
      </c>
      <c r="CH5" s="19">
        <f t="shared" si="1"/>
        <v>85</v>
      </c>
      <c r="CI5" s="19">
        <f t="shared" si="1"/>
        <v>86</v>
      </c>
      <c r="CJ5" s="19">
        <f t="shared" si="1"/>
        <v>87</v>
      </c>
      <c r="CK5" s="19">
        <f t="shared" si="1"/>
        <v>88</v>
      </c>
      <c r="CL5" s="19">
        <f t="shared" si="1"/>
        <v>89</v>
      </c>
      <c r="CM5" s="19">
        <f t="shared" si="1"/>
        <v>90</v>
      </c>
      <c r="CN5" s="19">
        <f t="shared" si="1"/>
        <v>91</v>
      </c>
      <c r="CO5" s="19">
        <f t="shared" si="1"/>
        <v>92</v>
      </c>
      <c r="CP5" s="19">
        <f t="shared" si="1"/>
        <v>93</v>
      </c>
      <c r="CQ5" s="19">
        <f t="shared" si="1"/>
        <v>94</v>
      </c>
      <c r="CR5" s="19">
        <f t="shared" si="1"/>
        <v>95</v>
      </c>
      <c r="CS5" s="19">
        <f t="shared" si="1"/>
        <v>96</v>
      </c>
      <c r="CT5" s="19">
        <f t="shared" si="1"/>
        <v>97</v>
      </c>
      <c r="CU5" s="19">
        <f t="shared" si="1"/>
        <v>98</v>
      </c>
      <c r="CV5" s="19">
        <f t="shared" si="1"/>
        <v>99</v>
      </c>
      <c r="CW5" s="19">
        <f t="shared" si="1"/>
        <v>100</v>
      </c>
      <c r="CX5" s="19">
        <f t="shared" si="1"/>
        <v>101</v>
      </c>
      <c r="CY5" s="19">
        <f t="shared" si="1"/>
        <v>102</v>
      </c>
      <c r="CZ5" s="19">
        <f t="shared" si="1"/>
        <v>103</v>
      </c>
      <c r="DA5" s="19">
        <f t="shared" si="1"/>
        <v>104</v>
      </c>
      <c r="DB5" s="19">
        <f t="shared" si="1"/>
        <v>105</v>
      </c>
      <c r="DC5" s="19">
        <f t="shared" si="1"/>
        <v>106</v>
      </c>
      <c r="DD5" s="19">
        <f t="shared" si="1"/>
        <v>107</v>
      </c>
      <c r="DE5" s="19">
        <f t="shared" si="1"/>
        <v>108</v>
      </c>
      <c r="DF5" s="19">
        <f t="shared" si="1"/>
        <v>109</v>
      </c>
      <c r="DG5" s="19">
        <f t="shared" si="1"/>
        <v>110</v>
      </c>
      <c r="DH5" s="19">
        <f t="shared" si="1"/>
        <v>111</v>
      </c>
      <c r="DI5" s="19">
        <f t="shared" si="1"/>
        <v>112</v>
      </c>
      <c r="DJ5" s="19">
        <f t="shared" si="1"/>
        <v>113</v>
      </c>
      <c r="DK5" s="19">
        <f t="shared" si="1"/>
        <v>114</v>
      </c>
      <c r="DL5" s="19">
        <f t="shared" si="1"/>
        <v>115</v>
      </c>
      <c r="DM5" s="19">
        <f t="shared" si="1"/>
        <v>116</v>
      </c>
      <c r="DN5" s="19">
        <f t="shared" si="1"/>
        <v>117</v>
      </c>
      <c r="DO5" s="19">
        <f t="shared" si="1"/>
        <v>118</v>
      </c>
      <c r="DP5" s="19">
        <f t="shared" si="1"/>
        <v>119</v>
      </c>
      <c r="DQ5" s="19">
        <f t="shared" si="1"/>
        <v>120</v>
      </c>
      <c r="DR5" s="19">
        <f t="shared" si="1"/>
        <v>121</v>
      </c>
      <c r="DS5" s="19">
        <f t="shared" si="1"/>
        <v>122</v>
      </c>
      <c r="DT5" s="19">
        <f t="shared" si="1"/>
        <v>123</v>
      </c>
      <c r="DU5" s="19">
        <f t="shared" si="1"/>
        <v>124</v>
      </c>
      <c r="DV5" s="19">
        <f t="shared" si="1"/>
        <v>125</v>
      </c>
      <c r="DW5" s="19">
        <f t="shared" si="1"/>
        <v>126</v>
      </c>
      <c r="DX5" s="19">
        <f t="shared" si="1"/>
        <v>127</v>
      </c>
      <c r="DY5" s="19">
        <f t="shared" si="1"/>
        <v>128</v>
      </c>
      <c r="DZ5" s="19">
        <f t="shared" si="1"/>
        <v>129</v>
      </c>
      <c r="EA5" s="19">
        <f t="shared" si="1"/>
        <v>130</v>
      </c>
      <c r="EB5" s="19">
        <f t="shared" ref="EB5:FE5" si="2">EA5+1</f>
        <v>131</v>
      </c>
      <c r="EC5" s="19">
        <f t="shared" si="2"/>
        <v>132</v>
      </c>
      <c r="ED5" s="19">
        <f t="shared" si="2"/>
        <v>133</v>
      </c>
      <c r="EE5" s="19">
        <f t="shared" si="2"/>
        <v>134</v>
      </c>
      <c r="EF5" s="19">
        <f t="shared" si="2"/>
        <v>135</v>
      </c>
      <c r="EG5" s="19">
        <f t="shared" si="2"/>
        <v>136</v>
      </c>
      <c r="EH5" s="19">
        <f t="shared" si="2"/>
        <v>137</v>
      </c>
      <c r="EI5" s="19">
        <f t="shared" si="2"/>
        <v>138</v>
      </c>
      <c r="EJ5" s="19">
        <f t="shared" si="2"/>
        <v>139</v>
      </c>
      <c r="EK5" s="19">
        <f t="shared" si="2"/>
        <v>140</v>
      </c>
      <c r="EL5" s="19">
        <f t="shared" si="2"/>
        <v>141</v>
      </c>
      <c r="EM5" s="19">
        <f t="shared" si="2"/>
        <v>142</v>
      </c>
      <c r="EN5" s="19">
        <f t="shared" si="2"/>
        <v>143</v>
      </c>
      <c r="EO5" s="19">
        <f t="shared" si="2"/>
        <v>144</v>
      </c>
      <c r="EP5" s="19">
        <f t="shared" si="2"/>
        <v>145</v>
      </c>
      <c r="EQ5" s="19">
        <f t="shared" si="2"/>
        <v>146</v>
      </c>
      <c r="ER5" s="19">
        <f t="shared" si="2"/>
        <v>147</v>
      </c>
      <c r="ES5" s="19">
        <f t="shared" si="2"/>
        <v>148</v>
      </c>
      <c r="ET5" s="19">
        <f t="shared" si="2"/>
        <v>149</v>
      </c>
      <c r="EU5" s="19">
        <f t="shared" si="2"/>
        <v>150</v>
      </c>
      <c r="EV5" s="19">
        <f t="shared" si="2"/>
        <v>151</v>
      </c>
      <c r="EW5" s="19">
        <f t="shared" si="2"/>
        <v>152</v>
      </c>
      <c r="EX5" s="19">
        <f t="shared" si="2"/>
        <v>153</v>
      </c>
      <c r="EY5" s="19">
        <f t="shared" si="2"/>
        <v>154</v>
      </c>
      <c r="EZ5" s="19">
        <f t="shared" si="2"/>
        <v>155</v>
      </c>
      <c r="FA5" s="19">
        <f t="shared" si="2"/>
        <v>156</v>
      </c>
      <c r="FB5" s="19">
        <f t="shared" si="2"/>
        <v>157</v>
      </c>
      <c r="FC5" s="19">
        <f t="shared" si="2"/>
        <v>158</v>
      </c>
      <c r="FD5" s="19">
        <f t="shared" si="2"/>
        <v>159</v>
      </c>
      <c r="FE5" s="19">
        <f t="shared" si="2"/>
        <v>160</v>
      </c>
    </row>
    <row r="6" spans="1:161">
      <c r="B6" s="20" t="s">
        <v>39</v>
      </c>
      <c r="C6" s="20" t="s">
        <v>39</v>
      </c>
      <c r="D6" s="20" t="s">
        <v>39</v>
      </c>
      <c r="E6" s="20" t="s">
        <v>39</v>
      </c>
      <c r="F6" s="20" t="s">
        <v>39</v>
      </c>
      <c r="G6" s="20" t="s">
        <v>39</v>
      </c>
      <c r="H6" s="20" t="s">
        <v>39</v>
      </c>
      <c r="I6" s="20" t="s">
        <v>39</v>
      </c>
      <c r="J6" s="20" t="s">
        <v>39</v>
      </c>
      <c r="K6" s="20" t="s">
        <v>39</v>
      </c>
      <c r="L6" s="20" t="s">
        <v>39</v>
      </c>
      <c r="M6" s="20" t="s">
        <v>39</v>
      </c>
      <c r="N6" s="20" t="s">
        <v>39</v>
      </c>
      <c r="O6" s="20" t="s">
        <v>39</v>
      </c>
      <c r="P6" s="20" t="s">
        <v>39</v>
      </c>
      <c r="Q6" s="20" t="s">
        <v>39</v>
      </c>
      <c r="R6" s="60" t="s">
        <v>1213</v>
      </c>
      <c r="S6" s="60" t="s">
        <v>1213</v>
      </c>
      <c r="T6" s="60" t="s">
        <v>1213</v>
      </c>
      <c r="U6" s="60" t="s">
        <v>1213</v>
      </c>
      <c r="V6" s="60" t="s">
        <v>1213</v>
      </c>
      <c r="W6" s="60" t="s">
        <v>1213</v>
      </c>
      <c r="X6" s="60" t="s">
        <v>1213</v>
      </c>
      <c r="Y6" s="60" t="s">
        <v>1213</v>
      </c>
      <c r="Z6" s="60" t="s">
        <v>1213</v>
      </c>
      <c r="AA6" s="60" t="s">
        <v>1213</v>
      </c>
      <c r="AB6" s="60" t="s">
        <v>1213</v>
      </c>
      <c r="AC6" s="60" t="s">
        <v>1213</v>
      </c>
      <c r="AD6" s="60" t="s">
        <v>1213</v>
      </c>
      <c r="AE6" s="60" t="s">
        <v>1213</v>
      </c>
      <c r="AF6" s="60" t="s">
        <v>1213</v>
      </c>
      <c r="AG6" s="60" t="s">
        <v>1213</v>
      </c>
      <c r="AH6" s="20" t="s">
        <v>1214</v>
      </c>
      <c r="AI6" s="20" t="s">
        <v>1214</v>
      </c>
      <c r="AJ6" s="20" t="s">
        <v>1214</v>
      </c>
      <c r="AK6" s="20" t="s">
        <v>1214</v>
      </c>
      <c r="AL6" s="20" t="s">
        <v>1214</v>
      </c>
      <c r="AM6" s="20" t="s">
        <v>1214</v>
      </c>
      <c r="AN6" s="20" t="s">
        <v>1214</v>
      </c>
      <c r="AO6" s="20" t="s">
        <v>1214</v>
      </c>
      <c r="AP6" s="20" t="s">
        <v>1214</v>
      </c>
      <c r="AQ6" s="20" t="s">
        <v>1214</v>
      </c>
      <c r="AR6" s="20" t="s">
        <v>1214</v>
      </c>
      <c r="AS6" s="20" t="s">
        <v>1214</v>
      </c>
      <c r="AT6" s="20" t="s">
        <v>1214</v>
      </c>
      <c r="AU6" s="20" t="s">
        <v>1214</v>
      </c>
      <c r="AV6" s="20" t="s">
        <v>1214</v>
      </c>
      <c r="AW6" s="20" t="s">
        <v>1214</v>
      </c>
      <c r="AX6" s="60" t="s">
        <v>1215</v>
      </c>
      <c r="AY6" s="60" t="s">
        <v>1215</v>
      </c>
      <c r="AZ6" s="60" t="s">
        <v>1215</v>
      </c>
      <c r="BA6" s="60" t="s">
        <v>1215</v>
      </c>
      <c r="BB6" s="60" t="s">
        <v>1215</v>
      </c>
      <c r="BC6" s="60" t="s">
        <v>1215</v>
      </c>
      <c r="BD6" s="60" t="s">
        <v>1215</v>
      </c>
      <c r="BE6" s="60" t="s">
        <v>1215</v>
      </c>
      <c r="BF6" s="60" t="s">
        <v>1215</v>
      </c>
      <c r="BG6" s="60" t="s">
        <v>1215</v>
      </c>
      <c r="BH6" s="60" t="s">
        <v>1215</v>
      </c>
      <c r="BI6" s="60" t="s">
        <v>1215</v>
      </c>
      <c r="BJ6" s="60" t="s">
        <v>1215</v>
      </c>
      <c r="BK6" s="60" t="s">
        <v>1215</v>
      </c>
      <c r="BL6" s="60" t="s">
        <v>1215</v>
      </c>
      <c r="BM6" s="60" t="s">
        <v>1215</v>
      </c>
      <c r="BN6" s="20" t="s">
        <v>1216</v>
      </c>
      <c r="BO6" s="20" t="s">
        <v>1216</v>
      </c>
      <c r="BP6" s="20" t="s">
        <v>1216</v>
      </c>
      <c r="BQ6" s="20" t="s">
        <v>1216</v>
      </c>
      <c r="BR6" s="20" t="s">
        <v>1216</v>
      </c>
      <c r="BS6" s="20" t="s">
        <v>1216</v>
      </c>
      <c r="BT6" s="20" t="s">
        <v>1216</v>
      </c>
      <c r="BU6" s="20" t="s">
        <v>1216</v>
      </c>
      <c r="BV6" s="20" t="s">
        <v>1216</v>
      </c>
      <c r="BW6" s="20" t="s">
        <v>1216</v>
      </c>
      <c r="BX6" s="20" t="s">
        <v>1216</v>
      </c>
      <c r="BY6" s="20" t="s">
        <v>1216</v>
      </c>
      <c r="BZ6" s="20" t="s">
        <v>1216</v>
      </c>
      <c r="CA6" s="20" t="s">
        <v>1216</v>
      </c>
      <c r="CB6" s="20" t="s">
        <v>1216</v>
      </c>
      <c r="CC6" s="20" t="s">
        <v>1216</v>
      </c>
      <c r="CD6" s="60" t="s">
        <v>1217</v>
      </c>
      <c r="CE6" s="60" t="s">
        <v>1217</v>
      </c>
      <c r="CF6" s="60" t="s">
        <v>1217</v>
      </c>
      <c r="CG6" s="60" t="s">
        <v>1217</v>
      </c>
      <c r="CH6" s="60" t="s">
        <v>1217</v>
      </c>
      <c r="CI6" s="60" t="s">
        <v>1217</v>
      </c>
      <c r="CJ6" s="60" t="s">
        <v>1217</v>
      </c>
      <c r="CK6" s="60" t="s">
        <v>1217</v>
      </c>
      <c r="CL6" s="60" t="s">
        <v>1217</v>
      </c>
      <c r="CM6" s="60" t="s">
        <v>1217</v>
      </c>
      <c r="CN6" s="60" t="s">
        <v>1217</v>
      </c>
      <c r="CO6" s="60" t="s">
        <v>1217</v>
      </c>
      <c r="CP6" s="60" t="s">
        <v>1217</v>
      </c>
      <c r="CQ6" s="60" t="s">
        <v>1217</v>
      </c>
      <c r="CR6" s="60" t="s">
        <v>1217</v>
      </c>
      <c r="CS6" s="60" t="s">
        <v>1217</v>
      </c>
      <c r="CT6" s="20" t="s">
        <v>1218</v>
      </c>
      <c r="CU6" s="20" t="s">
        <v>1218</v>
      </c>
      <c r="CV6" s="20" t="s">
        <v>1218</v>
      </c>
      <c r="CW6" s="20" t="s">
        <v>1218</v>
      </c>
      <c r="CX6" s="20" t="s">
        <v>1218</v>
      </c>
      <c r="CY6" s="20" t="s">
        <v>1218</v>
      </c>
      <c r="CZ6" s="20" t="s">
        <v>1218</v>
      </c>
      <c r="DA6" s="20" t="s">
        <v>1218</v>
      </c>
      <c r="DB6" s="20" t="s">
        <v>1218</v>
      </c>
      <c r="DC6" s="20" t="s">
        <v>1218</v>
      </c>
      <c r="DD6" s="20" t="s">
        <v>1218</v>
      </c>
      <c r="DE6" s="20" t="s">
        <v>1218</v>
      </c>
      <c r="DF6" s="20" t="s">
        <v>1218</v>
      </c>
      <c r="DG6" s="20" t="s">
        <v>1218</v>
      </c>
      <c r="DH6" s="20" t="s">
        <v>1218</v>
      </c>
      <c r="DI6" s="20" t="s">
        <v>1218</v>
      </c>
      <c r="DJ6" s="60" t="s">
        <v>1219</v>
      </c>
      <c r="DK6" s="60" t="s">
        <v>1219</v>
      </c>
      <c r="DL6" s="60" t="s">
        <v>1219</v>
      </c>
      <c r="DM6" s="60" t="s">
        <v>1219</v>
      </c>
      <c r="DN6" s="60" t="s">
        <v>1219</v>
      </c>
      <c r="DO6" s="60" t="s">
        <v>1219</v>
      </c>
      <c r="DP6" s="60" t="s">
        <v>1219</v>
      </c>
      <c r="DQ6" s="60" t="s">
        <v>1219</v>
      </c>
      <c r="DR6" s="60" t="s">
        <v>1219</v>
      </c>
      <c r="DS6" s="60" t="s">
        <v>1219</v>
      </c>
      <c r="DT6" s="60" t="s">
        <v>1219</v>
      </c>
      <c r="DU6" s="60" t="s">
        <v>1219</v>
      </c>
      <c r="DV6" s="60" t="s">
        <v>1219</v>
      </c>
      <c r="DW6" s="60" t="s">
        <v>1219</v>
      </c>
      <c r="DX6" s="60" t="s">
        <v>1219</v>
      </c>
      <c r="DY6" s="60" t="s">
        <v>1219</v>
      </c>
      <c r="DZ6" s="20" t="s">
        <v>1220</v>
      </c>
      <c r="EA6" s="20" t="s">
        <v>1220</v>
      </c>
      <c r="EB6" s="20" t="s">
        <v>1220</v>
      </c>
      <c r="EC6" s="20" t="s">
        <v>1220</v>
      </c>
      <c r="ED6" s="20" t="s">
        <v>1220</v>
      </c>
      <c r="EE6" s="20" t="s">
        <v>1220</v>
      </c>
      <c r="EF6" s="20" t="s">
        <v>1220</v>
      </c>
      <c r="EG6" s="20" t="s">
        <v>1220</v>
      </c>
      <c r="EH6" s="20" t="s">
        <v>1220</v>
      </c>
      <c r="EI6" s="20" t="s">
        <v>1220</v>
      </c>
      <c r="EJ6" s="20" t="s">
        <v>1220</v>
      </c>
      <c r="EK6" s="20" t="s">
        <v>1220</v>
      </c>
      <c r="EL6" s="20" t="s">
        <v>1220</v>
      </c>
      <c r="EM6" s="20" t="s">
        <v>1220</v>
      </c>
      <c r="EN6" s="20" t="s">
        <v>1220</v>
      </c>
      <c r="EO6" s="20" t="s">
        <v>1220</v>
      </c>
      <c r="EP6" s="60" t="s">
        <v>1221</v>
      </c>
      <c r="EQ6" s="60" t="s">
        <v>1221</v>
      </c>
      <c r="ER6" s="60" t="s">
        <v>1221</v>
      </c>
      <c r="ES6" s="60" t="s">
        <v>1221</v>
      </c>
      <c r="ET6" s="60" t="s">
        <v>1221</v>
      </c>
      <c r="EU6" s="60" t="s">
        <v>1221</v>
      </c>
      <c r="EV6" s="60" t="s">
        <v>1221</v>
      </c>
      <c r="EW6" s="60" t="s">
        <v>1221</v>
      </c>
      <c r="EX6" s="60" t="s">
        <v>1221</v>
      </c>
      <c r="EY6" s="60" t="s">
        <v>1221</v>
      </c>
      <c r="EZ6" s="60" t="s">
        <v>1221</v>
      </c>
      <c r="FA6" s="60" t="s">
        <v>1221</v>
      </c>
      <c r="FB6" s="60" t="s">
        <v>1221</v>
      </c>
      <c r="FC6" s="60" t="s">
        <v>1221</v>
      </c>
      <c r="FD6" s="60" t="s">
        <v>1221</v>
      </c>
      <c r="FE6" s="60" t="s">
        <v>1221</v>
      </c>
    </row>
    <row r="7" spans="1:161">
      <c r="A7" s="11"/>
      <c r="B7" s="94" t="s">
        <v>97</v>
      </c>
      <c r="C7" s="95" t="s">
        <v>97</v>
      </c>
      <c r="D7" s="96" t="s">
        <v>97</v>
      </c>
      <c r="E7" s="97" t="s">
        <v>22</v>
      </c>
      <c r="F7" s="98" t="s">
        <v>22</v>
      </c>
      <c r="G7" s="98" t="s">
        <v>22</v>
      </c>
      <c r="H7" s="98" t="s">
        <v>22</v>
      </c>
      <c r="I7" s="98" t="s">
        <v>22</v>
      </c>
      <c r="J7" s="99" t="s">
        <v>22</v>
      </c>
      <c r="K7" s="99" t="s">
        <v>22</v>
      </c>
      <c r="L7" s="99" t="s">
        <v>22</v>
      </c>
      <c r="M7" s="100" t="s">
        <v>3</v>
      </c>
      <c r="N7" s="101" t="s">
        <v>3</v>
      </c>
      <c r="O7" s="101" t="s">
        <v>3</v>
      </c>
      <c r="P7" s="101" t="s">
        <v>3</v>
      </c>
      <c r="Q7" s="102" t="s">
        <v>3</v>
      </c>
      <c r="R7" s="94" t="s">
        <v>97</v>
      </c>
      <c r="S7" s="95" t="s">
        <v>97</v>
      </c>
      <c r="T7" s="96" t="s">
        <v>97</v>
      </c>
      <c r="U7" s="97" t="s">
        <v>22</v>
      </c>
      <c r="V7" s="98" t="s">
        <v>22</v>
      </c>
      <c r="W7" s="98" t="s">
        <v>22</v>
      </c>
      <c r="X7" s="98" t="s">
        <v>22</v>
      </c>
      <c r="Y7" s="98" t="s">
        <v>22</v>
      </c>
      <c r="Z7" s="99" t="s">
        <v>22</v>
      </c>
      <c r="AA7" s="99" t="s">
        <v>22</v>
      </c>
      <c r="AB7" s="99" t="s">
        <v>22</v>
      </c>
      <c r="AC7" s="100" t="s">
        <v>3</v>
      </c>
      <c r="AD7" s="101" t="s">
        <v>3</v>
      </c>
      <c r="AE7" s="101" t="s">
        <v>3</v>
      </c>
      <c r="AF7" s="101" t="s">
        <v>3</v>
      </c>
      <c r="AG7" s="102" t="s">
        <v>3</v>
      </c>
      <c r="AH7" s="94" t="s">
        <v>97</v>
      </c>
      <c r="AI7" s="95" t="s">
        <v>97</v>
      </c>
      <c r="AJ7" s="96" t="s">
        <v>97</v>
      </c>
      <c r="AK7" s="97" t="s">
        <v>22</v>
      </c>
      <c r="AL7" s="98" t="s">
        <v>22</v>
      </c>
      <c r="AM7" s="98" t="s">
        <v>22</v>
      </c>
      <c r="AN7" s="98" t="s">
        <v>22</v>
      </c>
      <c r="AO7" s="98" t="s">
        <v>22</v>
      </c>
      <c r="AP7" s="99" t="s">
        <v>22</v>
      </c>
      <c r="AQ7" s="99" t="s">
        <v>22</v>
      </c>
      <c r="AR7" s="99" t="s">
        <v>22</v>
      </c>
      <c r="AS7" s="100" t="s">
        <v>3</v>
      </c>
      <c r="AT7" s="101" t="s">
        <v>3</v>
      </c>
      <c r="AU7" s="101" t="s">
        <v>3</v>
      </c>
      <c r="AV7" s="101" t="s">
        <v>3</v>
      </c>
      <c r="AW7" s="102" t="s">
        <v>3</v>
      </c>
      <c r="AX7" s="94" t="s">
        <v>97</v>
      </c>
      <c r="AY7" s="95" t="s">
        <v>97</v>
      </c>
      <c r="AZ7" s="96" t="s">
        <v>97</v>
      </c>
      <c r="BA7" s="97" t="s">
        <v>22</v>
      </c>
      <c r="BB7" s="98" t="s">
        <v>22</v>
      </c>
      <c r="BC7" s="98" t="s">
        <v>22</v>
      </c>
      <c r="BD7" s="98" t="s">
        <v>22</v>
      </c>
      <c r="BE7" s="98" t="s">
        <v>22</v>
      </c>
      <c r="BF7" s="99" t="s">
        <v>22</v>
      </c>
      <c r="BG7" s="99" t="s">
        <v>22</v>
      </c>
      <c r="BH7" s="99" t="s">
        <v>22</v>
      </c>
      <c r="BI7" s="100" t="s">
        <v>3</v>
      </c>
      <c r="BJ7" s="101" t="s">
        <v>3</v>
      </c>
      <c r="BK7" s="101" t="s">
        <v>3</v>
      </c>
      <c r="BL7" s="101" t="s">
        <v>3</v>
      </c>
      <c r="BM7" s="102" t="s">
        <v>3</v>
      </c>
      <c r="BN7" s="94" t="s">
        <v>97</v>
      </c>
      <c r="BO7" s="95" t="s">
        <v>97</v>
      </c>
      <c r="BP7" s="96" t="s">
        <v>97</v>
      </c>
      <c r="BQ7" s="97" t="s">
        <v>22</v>
      </c>
      <c r="BR7" s="98" t="s">
        <v>22</v>
      </c>
      <c r="BS7" s="98" t="s">
        <v>22</v>
      </c>
      <c r="BT7" s="98" t="s">
        <v>22</v>
      </c>
      <c r="BU7" s="98" t="s">
        <v>22</v>
      </c>
      <c r="BV7" s="99" t="s">
        <v>22</v>
      </c>
      <c r="BW7" s="99" t="s">
        <v>22</v>
      </c>
      <c r="BX7" s="99" t="s">
        <v>22</v>
      </c>
      <c r="BY7" s="100" t="s">
        <v>3</v>
      </c>
      <c r="BZ7" s="101" t="s">
        <v>3</v>
      </c>
      <c r="CA7" s="101" t="s">
        <v>3</v>
      </c>
      <c r="CB7" s="101" t="s">
        <v>3</v>
      </c>
      <c r="CC7" s="102" t="s">
        <v>3</v>
      </c>
      <c r="CD7" s="94" t="s">
        <v>97</v>
      </c>
      <c r="CE7" s="95" t="s">
        <v>97</v>
      </c>
      <c r="CF7" s="96" t="s">
        <v>97</v>
      </c>
      <c r="CG7" s="97" t="s">
        <v>22</v>
      </c>
      <c r="CH7" s="98" t="s">
        <v>22</v>
      </c>
      <c r="CI7" s="98" t="s">
        <v>22</v>
      </c>
      <c r="CJ7" s="98" t="s">
        <v>22</v>
      </c>
      <c r="CK7" s="98" t="s">
        <v>22</v>
      </c>
      <c r="CL7" s="99" t="s">
        <v>22</v>
      </c>
      <c r="CM7" s="99" t="s">
        <v>22</v>
      </c>
      <c r="CN7" s="99" t="s">
        <v>22</v>
      </c>
      <c r="CO7" s="100" t="s">
        <v>3</v>
      </c>
      <c r="CP7" s="101" t="s">
        <v>3</v>
      </c>
      <c r="CQ7" s="101" t="s">
        <v>3</v>
      </c>
      <c r="CR7" s="101" t="s">
        <v>3</v>
      </c>
      <c r="CS7" s="102" t="s">
        <v>3</v>
      </c>
      <c r="CT7" s="94" t="s">
        <v>97</v>
      </c>
      <c r="CU7" s="95" t="s">
        <v>97</v>
      </c>
      <c r="CV7" s="96" t="s">
        <v>97</v>
      </c>
      <c r="CW7" s="97" t="s">
        <v>22</v>
      </c>
      <c r="CX7" s="98" t="s">
        <v>22</v>
      </c>
      <c r="CY7" s="98" t="s">
        <v>22</v>
      </c>
      <c r="CZ7" s="98" t="s">
        <v>22</v>
      </c>
      <c r="DA7" s="98" t="s">
        <v>22</v>
      </c>
      <c r="DB7" s="99" t="s">
        <v>22</v>
      </c>
      <c r="DC7" s="99" t="s">
        <v>22</v>
      </c>
      <c r="DD7" s="99" t="s">
        <v>22</v>
      </c>
      <c r="DE7" s="100" t="s">
        <v>3</v>
      </c>
      <c r="DF7" s="101" t="s">
        <v>3</v>
      </c>
      <c r="DG7" s="101" t="s">
        <v>3</v>
      </c>
      <c r="DH7" s="101" t="s">
        <v>3</v>
      </c>
      <c r="DI7" s="102" t="s">
        <v>3</v>
      </c>
      <c r="DJ7" s="94" t="s">
        <v>97</v>
      </c>
      <c r="DK7" s="95" t="s">
        <v>97</v>
      </c>
      <c r="DL7" s="96" t="s">
        <v>97</v>
      </c>
      <c r="DM7" s="97" t="s">
        <v>22</v>
      </c>
      <c r="DN7" s="98" t="s">
        <v>22</v>
      </c>
      <c r="DO7" s="98" t="s">
        <v>22</v>
      </c>
      <c r="DP7" s="98" t="s">
        <v>22</v>
      </c>
      <c r="DQ7" s="98" t="s">
        <v>22</v>
      </c>
      <c r="DR7" s="99" t="s">
        <v>22</v>
      </c>
      <c r="DS7" s="99" t="s">
        <v>22</v>
      </c>
      <c r="DT7" s="99" t="s">
        <v>22</v>
      </c>
      <c r="DU7" s="100" t="s">
        <v>3</v>
      </c>
      <c r="DV7" s="101" t="s">
        <v>3</v>
      </c>
      <c r="DW7" s="101" t="s">
        <v>3</v>
      </c>
      <c r="DX7" s="101" t="s">
        <v>3</v>
      </c>
      <c r="DY7" s="102" t="s">
        <v>3</v>
      </c>
      <c r="DZ7" s="94" t="s">
        <v>97</v>
      </c>
      <c r="EA7" s="95" t="s">
        <v>97</v>
      </c>
      <c r="EB7" s="96" t="s">
        <v>97</v>
      </c>
      <c r="EC7" s="97" t="s">
        <v>22</v>
      </c>
      <c r="ED7" s="98" t="s">
        <v>22</v>
      </c>
      <c r="EE7" s="98" t="s">
        <v>22</v>
      </c>
      <c r="EF7" s="98" t="s">
        <v>22</v>
      </c>
      <c r="EG7" s="98" t="s">
        <v>22</v>
      </c>
      <c r="EH7" s="99" t="s">
        <v>22</v>
      </c>
      <c r="EI7" s="99" t="s">
        <v>22</v>
      </c>
      <c r="EJ7" s="99" t="s">
        <v>22</v>
      </c>
      <c r="EK7" s="100" t="s">
        <v>3</v>
      </c>
      <c r="EL7" s="101" t="s">
        <v>3</v>
      </c>
      <c r="EM7" s="101" t="s">
        <v>3</v>
      </c>
      <c r="EN7" s="101" t="s">
        <v>3</v>
      </c>
      <c r="EO7" s="102" t="s">
        <v>3</v>
      </c>
      <c r="EP7" s="94" t="s">
        <v>97</v>
      </c>
      <c r="EQ7" s="95" t="s">
        <v>97</v>
      </c>
      <c r="ER7" s="96" t="s">
        <v>97</v>
      </c>
      <c r="ES7" s="97" t="s">
        <v>22</v>
      </c>
      <c r="ET7" s="98" t="s">
        <v>22</v>
      </c>
      <c r="EU7" s="98" t="s">
        <v>22</v>
      </c>
      <c r="EV7" s="98" t="s">
        <v>22</v>
      </c>
      <c r="EW7" s="98" t="s">
        <v>22</v>
      </c>
      <c r="EX7" s="99" t="s">
        <v>22</v>
      </c>
      <c r="EY7" s="99" t="s">
        <v>22</v>
      </c>
      <c r="EZ7" s="99" t="s">
        <v>22</v>
      </c>
      <c r="FA7" s="100" t="s">
        <v>3</v>
      </c>
      <c r="FB7" s="101" t="s">
        <v>3</v>
      </c>
      <c r="FC7" s="101" t="s">
        <v>3</v>
      </c>
      <c r="FD7" s="101" t="s">
        <v>3</v>
      </c>
      <c r="FE7" s="102" t="s">
        <v>3</v>
      </c>
    </row>
    <row r="8" spans="1:161" ht="15.75">
      <c r="A8" s="13" t="s">
        <v>40</v>
      </c>
      <c r="B8" s="70" t="s">
        <v>90</v>
      </c>
      <c r="C8" s="69" t="s">
        <v>91</v>
      </c>
      <c r="D8" s="75" t="s">
        <v>92</v>
      </c>
      <c r="E8" s="71" t="s">
        <v>21</v>
      </c>
      <c r="F8" s="71" t="s">
        <v>1277</v>
      </c>
      <c r="G8" s="71" t="s">
        <v>24</v>
      </c>
      <c r="H8" s="71" t="s">
        <v>26</v>
      </c>
      <c r="I8" s="71" t="s">
        <v>28</v>
      </c>
      <c r="J8" s="71" t="s">
        <v>1</v>
      </c>
      <c r="K8" s="71" t="s">
        <v>34</v>
      </c>
      <c r="L8" s="71" t="s">
        <v>35</v>
      </c>
      <c r="M8" s="72" t="s">
        <v>1</v>
      </c>
      <c r="N8" s="73" t="s">
        <v>31</v>
      </c>
      <c r="O8" s="73" t="s">
        <v>34</v>
      </c>
      <c r="P8" s="73" t="s">
        <v>35</v>
      </c>
      <c r="Q8" s="74" t="s">
        <v>36</v>
      </c>
      <c r="R8" s="70" t="s">
        <v>90</v>
      </c>
      <c r="S8" s="69" t="s">
        <v>91</v>
      </c>
      <c r="T8" s="75" t="s">
        <v>92</v>
      </c>
      <c r="U8" s="71" t="s">
        <v>21</v>
      </c>
      <c r="V8" s="71" t="s">
        <v>1277</v>
      </c>
      <c r="W8" s="71" t="s">
        <v>24</v>
      </c>
      <c r="X8" s="71" t="s">
        <v>26</v>
      </c>
      <c r="Y8" s="71" t="s">
        <v>28</v>
      </c>
      <c r="Z8" s="71" t="s">
        <v>1</v>
      </c>
      <c r="AA8" s="71" t="s">
        <v>34</v>
      </c>
      <c r="AB8" s="71" t="s">
        <v>35</v>
      </c>
      <c r="AC8" s="72" t="s">
        <v>1</v>
      </c>
      <c r="AD8" s="73" t="s">
        <v>31</v>
      </c>
      <c r="AE8" s="73" t="s">
        <v>34</v>
      </c>
      <c r="AF8" s="73" t="s">
        <v>35</v>
      </c>
      <c r="AG8" s="74" t="s">
        <v>36</v>
      </c>
      <c r="AH8" s="70" t="s">
        <v>90</v>
      </c>
      <c r="AI8" s="69" t="s">
        <v>91</v>
      </c>
      <c r="AJ8" s="75" t="s">
        <v>92</v>
      </c>
      <c r="AK8" s="71" t="s">
        <v>21</v>
      </c>
      <c r="AL8" s="71" t="s">
        <v>1277</v>
      </c>
      <c r="AM8" s="71" t="s">
        <v>24</v>
      </c>
      <c r="AN8" s="71" t="s">
        <v>26</v>
      </c>
      <c r="AO8" s="71" t="s">
        <v>28</v>
      </c>
      <c r="AP8" s="71" t="s">
        <v>1</v>
      </c>
      <c r="AQ8" s="71" t="s">
        <v>34</v>
      </c>
      <c r="AR8" s="71" t="s">
        <v>35</v>
      </c>
      <c r="AS8" s="72" t="s">
        <v>1</v>
      </c>
      <c r="AT8" s="73" t="s">
        <v>31</v>
      </c>
      <c r="AU8" s="73" t="s">
        <v>34</v>
      </c>
      <c r="AV8" s="73" t="s">
        <v>35</v>
      </c>
      <c r="AW8" s="74" t="s">
        <v>36</v>
      </c>
      <c r="AX8" s="70" t="s">
        <v>90</v>
      </c>
      <c r="AY8" s="69" t="s">
        <v>91</v>
      </c>
      <c r="AZ8" s="75" t="s">
        <v>92</v>
      </c>
      <c r="BA8" s="71" t="s">
        <v>21</v>
      </c>
      <c r="BB8" s="71" t="s">
        <v>1277</v>
      </c>
      <c r="BC8" s="71" t="s">
        <v>24</v>
      </c>
      <c r="BD8" s="71" t="s">
        <v>26</v>
      </c>
      <c r="BE8" s="71" t="s">
        <v>28</v>
      </c>
      <c r="BF8" s="71" t="s">
        <v>1</v>
      </c>
      <c r="BG8" s="71" t="s">
        <v>34</v>
      </c>
      <c r="BH8" s="71" t="s">
        <v>35</v>
      </c>
      <c r="BI8" s="72" t="s">
        <v>1</v>
      </c>
      <c r="BJ8" s="73" t="s">
        <v>31</v>
      </c>
      <c r="BK8" s="73" t="s">
        <v>34</v>
      </c>
      <c r="BL8" s="73" t="s">
        <v>35</v>
      </c>
      <c r="BM8" s="74" t="s">
        <v>36</v>
      </c>
      <c r="BN8" s="70" t="s">
        <v>90</v>
      </c>
      <c r="BO8" s="69" t="s">
        <v>91</v>
      </c>
      <c r="BP8" s="75" t="s">
        <v>92</v>
      </c>
      <c r="BQ8" s="71" t="s">
        <v>21</v>
      </c>
      <c r="BR8" s="71" t="s">
        <v>1277</v>
      </c>
      <c r="BS8" s="71" t="s">
        <v>24</v>
      </c>
      <c r="BT8" s="71" t="s">
        <v>26</v>
      </c>
      <c r="BU8" s="71" t="s">
        <v>28</v>
      </c>
      <c r="BV8" s="71" t="s">
        <v>1</v>
      </c>
      <c r="BW8" s="71" t="s">
        <v>34</v>
      </c>
      <c r="BX8" s="71" t="s">
        <v>35</v>
      </c>
      <c r="BY8" s="72" t="s">
        <v>1</v>
      </c>
      <c r="BZ8" s="73" t="s">
        <v>31</v>
      </c>
      <c r="CA8" s="73" t="s">
        <v>34</v>
      </c>
      <c r="CB8" s="73" t="s">
        <v>35</v>
      </c>
      <c r="CC8" s="74" t="s">
        <v>36</v>
      </c>
      <c r="CD8" s="70" t="s">
        <v>90</v>
      </c>
      <c r="CE8" s="69" t="s">
        <v>91</v>
      </c>
      <c r="CF8" s="75" t="s">
        <v>92</v>
      </c>
      <c r="CG8" s="71" t="s">
        <v>21</v>
      </c>
      <c r="CH8" s="71" t="s">
        <v>1277</v>
      </c>
      <c r="CI8" s="71" t="s">
        <v>24</v>
      </c>
      <c r="CJ8" s="71" t="s">
        <v>26</v>
      </c>
      <c r="CK8" s="71" t="s">
        <v>28</v>
      </c>
      <c r="CL8" s="71" t="s">
        <v>1</v>
      </c>
      <c r="CM8" s="71" t="s">
        <v>34</v>
      </c>
      <c r="CN8" s="71" t="s">
        <v>35</v>
      </c>
      <c r="CO8" s="72" t="s">
        <v>1</v>
      </c>
      <c r="CP8" s="73" t="s">
        <v>31</v>
      </c>
      <c r="CQ8" s="73" t="s">
        <v>34</v>
      </c>
      <c r="CR8" s="73" t="s">
        <v>35</v>
      </c>
      <c r="CS8" s="74" t="s">
        <v>36</v>
      </c>
      <c r="CT8" s="70" t="s">
        <v>90</v>
      </c>
      <c r="CU8" s="69" t="s">
        <v>91</v>
      </c>
      <c r="CV8" s="75" t="s">
        <v>92</v>
      </c>
      <c r="CW8" s="71" t="s">
        <v>21</v>
      </c>
      <c r="CX8" s="71" t="s">
        <v>1277</v>
      </c>
      <c r="CY8" s="71" t="s">
        <v>24</v>
      </c>
      <c r="CZ8" s="71" t="s">
        <v>26</v>
      </c>
      <c r="DA8" s="71" t="s">
        <v>28</v>
      </c>
      <c r="DB8" s="71" t="s">
        <v>1</v>
      </c>
      <c r="DC8" s="71" t="s">
        <v>34</v>
      </c>
      <c r="DD8" s="71" t="s">
        <v>35</v>
      </c>
      <c r="DE8" s="72" t="s">
        <v>1</v>
      </c>
      <c r="DF8" s="73" t="s">
        <v>31</v>
      </c>
      <c r="DG8" s="73" t="s">
        <v>34</v>
      </c>
      <c r="DH8" s="73" t="s">
        <v>35</v>
      </c>
      <c r="DI8" s="74" t="s">
        <v>36</v>
      </c>
      <c r="DJ8" s="70" t="s">
        <v>90</v>
      </c>
      <c r="DK8" s="69" t="s">
        <v>91</v>
      </c>
      <c r="DL8" s="75" t="s">
        <v>92</v>
      </c>
      <c r="DM8" s="71" t="s">
        <v>21</v>
      </c>
      <c r="DN8" s="71" t="s">
        <v>1277</v>
      </c>
      <c r="DO8" s="71" t="s">
        <v>24</v>
      </c>
      <c r="DP8" s="71" t="s">
        <v>26</v>
      </c>
      <c r="DQ8" s="71" t="s">
        <v>28</v>
      </c>
      <c r="DR8" s="71" t="s">
        <v>1</v>
      </c>
      <c r="DS8" s="71" t="s">
        <v>34</v>
      </c>
      <c r="DT8" s="71" t="s">
        <v>35</v>
      </c>
      <c r="DU8" s="72" t="s">
        <v>1</v>
      </c>
      <c r="DV8" s="73" t="s">
        <v>31</v>
      </c>
      <c r="DW8" s="73" t="s">
        <v>34</v>
      </c>
      <c r="DX8" s="73" t="s">
        <v>35</v>
      </c>
      <c r="DY8" s="74" t="s">
        <v>36</v>
      </c>
      <c r="DZ8" s="70" t="s">
        <v>90</v>
      </c>
      <c r="EA8" s="69" t="s">
        <v>91</v>
      </c>
      <c r="EB8" s="75" t="s">
        <v>92</v>
      </c>
      <c r="EC8" s="71" t="s">
        <v>21</v>
      </c>
      <c r="ED8" s="71" t="s">
        <v>1277</v>
      </c>
      <c r="EE8" s="71" t="s">
        <v>24</v>
      </c>
      <c r="EF8" s="71" t="s">
        <v>26</v>
      </c>
      <c r="EG8" s="71" t="s">
        <v>28</v>
      </c>
      <c r="EH8" s="71" t="s">
        <v>1</v>
      </c>
      <c r="EI8" s="71" t="s">
        <v>34</v>
      </c>
      <c r="EJ8" s="71" t="s">
        <v>35</v>
      </c>
      <c r="EK8" s="72" t="s">
        <v>1</v>
      </c>
      <c r="EL8" s="73" t="s">
        <v>31</v>
      </c>
      <c r="EM8" s="73" t="s">
        <v>34</v>
      </c>
      <c r="EN8" s="73" t="s">
        <v>35</v>
      </c>
      <c r="EO8" s="74" t="s">
        <v>36</v>
      </c>
      <c r="EP8" s="70" t="s">
        <v>90</v>
      </c>
      <c r="EQ8" s="69" t="s">
        <v>91</v>
      </c>
      <c r="ER8" s="75" t="s">
        <v>92</v>
      </c>
      <c r="ES8" s="71" t="s">
        <v>21</v>
      </c>
      <c r="ET8" s="71" t="s">
        <v>1277</v>
      </c>
      <c r="EU8" s="71" t="s">
        <v>24</v>
      </c>
      <c r="EV8" s="71" t="s">
        <v>26</v>
      </c>
      <c r="EW8" s="71" t="s">
        <v>28</v>
      </c>
      <c r="EX8" s="71" t="s">
        <v>1</v>
      </c>
      <c r="EY8" s="71" t="s">
        <v>34</v>
      </c>
      <c r="EZ8" s="71" t="s">
        <v>35</v>
      </c>
      <c r="FA8" s="72" t="s">
        <v>1</v>
      </c>
      <c r="FB8" s="73" t="s">
        <v>31</v>
      </c>
      <c r="FC8" s="73" t="s">
        <v>34</v>
      </c>
      <c r="FD8" s="73" t="s">
        <v>35</v>
      </c>
      <c r="FE8" s="74" t="s">
        <v>36</v>
      </c>
    </row>
    <row r="9" spans="1:161">
      <c r="A9" t="s">
        <v>41</v>
      </c>
      <c r="B9" s="21">
        <v>3522.88404142544</v>
      </c>
      <c r="C9" s="22">
        <v>4051.3166476392557</v>
      </c>
      <c r="D9" s="22">
        <v>4403.6050517818003</v>
      </c>
      <c r="E9" s="22">
        <v>4570.0736209690549</v>
      </c>
      <c r="F9" s="22">
        <v>5484.0883451628652</v>
      </c>
      <c r="G9" s="22">
        <v>5976.2501197287638</v>
      </c>
      <c r="H9" s="22">
        <v>6751.0003340346402</v>
      </c>
      <c r="I9" s="22">
        <v>7419.0003266960275</v>
      </c>
      <c r="J9" s="22">
        <v>8032.3952828497795</v>
      </c>
      <c r="K9" s="22">
        <v>11099.370063618539</v>
      </c>
      <c r="L9" s="22">
        <v>12369.081890451644</v>
      </c>
      <c r="M9" s="22">
        <v>22582.595039820666</v>
      </c>
      <c r="N9" s="22">
        <v>24317.407606657795</v>
      </c>
      <c r="O9" s="22">
        <v>37723</v>
      </c>
      <c r="P9" s="22">
        <v>41891</v>
      </c>
      <c r="Q9" s="23">
        <v>46080.100000000006</v>
      </c>
      <c r="R9" s="195">
        <v>0</v>
      </c>
      <c r="S9" s="196">
        <v>0</v>
      </c>
      <c r="T9" s="196">
        <v>0</v>
      </c>
      <c r="U9" s="196">
        <v>0</v>
      </c>
      <c r="V9" s="196">
        <v>0</v>
      </c>
      <c r="W9" s="196">
        <v>0</v>
      </c>
      <c r="X9" s="196">
        <v>0</v>
      </c>
      <c r="Y9" s="196">
        <v>0</v>
      </c>
      <c r="Z9" s="196">
        <v>0</v>
      </c>
      <c r="AA9" s="196">
        <v>0</v>
      </c>
      <c r="AB9" s="196">
        <v>0</v>
      </c>
      <c r="AC9" s="196">
        <v>0</v>
      </c>
      <c r="AD9" s="196">
        <v>0</v>
      </c>
      <c r="AE9" s="196">
        <v>0</v>
      </c>
      <c r="AF9" s="196">
        <v>0</v>
      </c>
      <c r="AG9" s="197">
        <v>0</v>
      </c>
      <c r="AH9" s="195">
        <v>0</v>
      </c>
      <c r="AI9" s="196">
        <v>0</v>
      </c>
      <c r="AJ9" s="196">
        <v>0</v>
      </c>
      <c r="AK9" s="196">
        <v>0</v>
      </c>
      <c r="AL9" s="196">
        <v>0</v>
      </c>
      <c r="AM9" s="196">
        <v>0</v>
      </c>
      <c r="AN9" s="196">
        <v>0</v>
      </c>
      <c r="AO9" s="196">
        <v>0</v>
      </c>
      <c r="AP9" s="196">
        <v>0</v>
      </c>
      <c r="AQ9" s="196">
        <v>0</v>
      </c>
      <c r="AR9" s="196">
        <v>0</v>
      </c>
      <c r="AS9" s="196">
        <v>0</v>
      </c>
      <c r="AT9" s="196">
        <v>0</v>
      </c>
      <c r="AU9" s="196">
        <v>0</v>
      </c>
      <c r="AV9" s="196">
        <v>0</v>
      </c>
      <c r="AW9" s="197">
        <v>0</v>
      </c>
      <c r="AX9" s="195">
        <v>0</v>
      </c>
      <c r="AY9" s="196">
        <v>0</v>
      </c>
      <c r="AZ9" s="196">
        <v>0</v>
      </c>
      <c r="BA9" s="196">
        <v>0</v>
      </c>
      <c r="BB9" s="196">
        <v>0</v>
      </c>
      <c r="BC9" s="196">
        <v>0</v>
      </c>
      <c r="BD9" s="196">
        <v>0</v>
      </c>
      <c r="BE9" s="196">
        <v>0</v>
      </c>
      <c r="BF9" s="196">
        <v>0</v>
      </c>
      <c r="BG9" s="196">
        <v>0</v>
      </c>
      <c r="BH9" s="196">
        <v>0</v>
      </c>
      <c r="BI9" s="196">
        <v>0</v>
      </c>
      <c r="BJ9" s="196">
        <v>0</v>
      </c>
      <c r="BK9" s="196">
        <v>0</v>
      </c>
      <c r="BL9" s="196">
        <v>0</v>
      </c>
      <c r="BM9" s="197">
        <v>0</v>
      </c>
      <c r="BN9" s="195">
        <v>0</v>
      </c>
      <c r="BO9" s="196">
        <v>0</v>
      </c>
      <c r="BP9" s="196">
        <v>0</v>
      </c>
      <c r="BQ9" s="196">
        <v>0</v>
      </c>
      <c r="BR9" s="196">
        <v>0</v>
      </c>
      <c r="BS9" s="196">
        <v>0</v>
      </c>
      <c r="BT9" s="196">
        <v>0</v>
      </c>
      <c r="BU9" s="196">
        <v>0</v>
      </c>
      <c r="BV9" s="196">
        <v>0</v>
      </c>
      <c r="BW9" s="196">
        <v>0</v>
      </c>
      <c r="BX9" s="196">
        <v>0</v>
      </c>
      <c r="BY9" s="196">
        <v>0</v>
      </c>
      <c r="BZ9" s="196">
        <v>0</v>
      </c>
      <c r="CA9" s="196">
        <v>0</v>
      </c>
      <c r="CB9" s="196">
        <v>0</v>
      </c>
      <c r="CC9" s="197">
        <v>0</v>
      </c>
      <c r="CD9" s="195">
        <v>0</v>
      </c>
      <c r="CE9" s="196">
        <v>0</v>
      </c>
      <c r="CF9" s="196">
        <v>0</v>
      </c>
      <c r="CG9" s="196">
        <v>0</v>
      </c>
      <c r="CH9" s="196">
        <v>0</v>
      </c>
      <c r="CI9" s="196">
        <v>0</v>
      </c>
      <c r="CJ9" s="196">
        <v>0</v>
      </c>
      <c r="CK9" s="196">
        <v>0</v>
      </c>
      <c r="CL9" s="196">
        <v>0</v>
      </c>
      <c r="CM9" s="196">
        <v>0</v>
      </c>
      <c r="CN9" s="196">
        <v>0</v>
      </c>
      <c r="CO9" s="196">
        <v>0</v>
      </c>
      <c r="CP9" s="196">
        <v>0</v>
      </c>
      <c r="CQ9" s="196">
        <v>0</v>
      </c>
      <c r="CR9" s="196">
        <v>0</v>
      </c>
      <c r="CS9" s="197">
        <v>0</v>
      </c>
      <c r="CT9" s="195">
        <v>0</v>
      </c>
      <c r="CU9" s="196">
        <v>0</v>
      </c>
      <c r="CV9" s="196">
        <v>0</v>
      </c>
      <c r="CW9" s="196">
        <v>0</v>
      </c>
      <c r="CX9" s="196">
        <v>0</v>
      </c>
      <c r="CY9" s="196">
        <v>0</v>
      </c>
      <c r="CZ9" s="196">
        <v>0</v>
      </c>
      <c r="DA9" s="196">
        <v>0</v>
      </c>
      <c r="DB9" s="196">
        <v>0</v>
      </c>
      <c r="DC9" s="196">
        <v>0</v>
      </c>
      <c r="DD9" s="196">
        <v>0</v>
      </c>
      <c r="DE9" s="196">
        <v>0</v>
      </c>
      <c r="DF9" s="196">
        <v>0</v>
      </c>
      <c r="DG9" s="196">
        <v>0</v>
      </c>
      <c r="DH9" s="196">
        <v>0</v>
      </c>
      <c r="DI9" s="197">
        <v>0</v>
      </c>
      <c r="DJ9" s="195">
        <v>0</v>
      </c>
      <c r="DK9" s="196">
        <v>0</v>
      </c>
      <c r="DL9" s="196">
        <v>0</v>
      </c>
      <c r="DM9" s="196">
        <v>0</v>
      </c>
      <c r="DN9" s="196">
        <v>0</v>
      </c>
      <c r="DO9" s="196">
        <v>0</v>
      </c>
      <c r="DP9" s="196">
        <v>0</v>
      </c>
      <c r="DQ9" s="196">
        <v>0</v>
      </c>
      <c r="DR9" s="196">
        <v>0</v>
      </c>
      <c r="DS9" s="196">
        <v>0</v>
      </c>
      <c r="DT9" s="196">
        <v>0</v>
      </c>
      <c r="DU9" s="196">
        <v>0</v>
      </c>
      <c r="DV9" s="196">
        <v>0</v>
      </c>
      <c r="DW9" s="196">
        <v>0</v>
      </c>
      <c r="DX9" s="196">
        <v>0</v>
      </c>
      <c r="DY9" s="197">
        <v>0</v>
      </c>
      <c r="DZ9" s="195">
        <v>0</v>
      </c>
      <c r="EA9" s="196">
        <v>0</v>
      </c>
      <c r="EB9" s="196">
        <v>0</v>
      </c>
      <c r="EC9" s="196">
        <v>0</v>
      </c>
      <c r="ED9" s="196">
        <v>0</v>
      </c>
      <c r="EE9" s="196">
        <v>0</v>
      </c>
      <c r="EF9" s="196">
        <v>0</v>
      </c>
      <c r="EG9" s="196">
        <v>0</v>
      </c>
      <c r="EH9" s="196">
        <v>0</v>
      </c>
      <c r="EI9" s="196">
        <v>0</v>
      </c>
      <c r="EJ9" s="196">
        <v>0</v>
      </c>
      <c r="EK9" s="196">
        <v>0</v>
      </c>
      <c r="EL9" s="196">
        <v>0</v>
      </c>
      <c r="EM9" s="196">
        <v>0</v>
      </c>
      <c r="EN9" s="196">
        <v>0</v>
      </c>
      <c r="EO9" s="197">
        <v>0</v>
      </c>
      <c r="EP9" s="195">
        <v>0</v>
      </c>
      <c r="EQ9" s="196">
        <v>0</v>
      </c>
      <c r="ER9" s="196">
        <v>0</v>
      </c>
      <c r="ES9" s="196">
        <v>0</v>
      </c>
      <c r="ET9" s="196">
        <v>0</v>
      </c>
      <c r="EU9" s="196">
        <v>0</v>
      </c>
      <c r="EV9" s="196">
        <v>0</v>
      </c>
      <c r="EW9" s="196">
        <v>0</v>
      </c>
      <c r="EX9" s="196">
        <v>0</v>
      </c>
      <c r="EY9" s="196">
        <v>0</v>
      </c>
      <c r="EZ9" s="196">
        <v>0</v>
      </c>
      <c r="FA9" s="196">
        <v>0</v>
      </c>
      <c r="FB9" s="196">
        <v>0</v>
      </c>
      <c r="FC9" s="196">
        <v>0</v>
      </c>
      <c r="FD9" s="196">
        <v>0</v>
      </c>
      <c r="FE9" s="197">
        <v>0</v>
      </c>
    </row>
    <row r="10" spans="1:161">
      <c r="A10" s="12">
        <v>1</v>
      </c>
      <c r="B10" s="21">
        <v>3522.88404142544</v>
      </c>
      <c r="C10" s="22">
        <v>4051.3166476392557</v>
      </c>
      <c r="D10" s="22">
        <v>4403.6050517818003</v>
      </c>
      <c r="E10" s="22">
        <v>4570.0736209690549</v>
      </c>
      <c r="F10" s="22">
        <v>5484.0883451628652</v>
      </c>
      <c r="G10" s="22">
        <v>5976.2501197287638</v>
      </c>
      <c r="H10" s="22">
        <v>6751.0003340346402</v>
      </c>
      <c r="I10" s="22">
        <v>7419.0003266960275</v>
      </c>
      <c r="J10" s="22">
        <v>8032.3952828497795</v>
      </c>
      <c r="K10" s="22">
        <v>11099.370063618539</v>
      </c>
      <c r="L10" s="22">
        <v>12369.081890451644</v>
      </c>
      <c r="M10" s="22">
        <v>22582.595039820666</v>
      </c>
      <c r="N10" s="22">
        <v>24317.407606657795</v>
      </c>
      <c r="O10" s="22">
        <v>37723</v>
      </c>
      <c r="P10" s="22">
        <v>41891</v>
      </c>
      <c r="Q10" s="23">
        <v>46080.100000000006</v>
      </c>
      <c r="R10" s="195">
        <v>0</v>
      </c>
      <c r="S10" s="196">
        <v>0</v>
      </c>
      <c r="T10" s="196">
        <v>0</v>
      </c>
      <c r="U10" s="196">
        <v>0</v>
      </c>
      <c r="V10" s="196">
        <v>0</v>
      </c>
      <c r="W10" s="196">
        <v>0</v>
      </c>
      <c r="X10" s="196">
        <v>0</v>
      </c>
      <c r="Y10" s="196">
        <v>0</v>
      </c>
      <c r="Z10" s="196">
        <v>0</v>
      </c>
      <c r="AA10" s="196">
        <v>0</v>
      </c>
      <c r="AB10" s="196">
        <v>0</v>
      </c>
      <c r="AC10" s="196">
        <v>0</v>
      </c>
      <c r="AD10" s="196">
        <v>0</v>
      </c>
      <c r="AE10" s="196">
        <v>0</v>
      </c>
      <c r="AF10" s="196">
        <v>0</v>
      </c>
      <c r="AG10" s="197">
        <v>0</v>
      </c>
      <c r="AH10" s="195">
        <v>0</v>
      </c>
      <c r="AI10" s="196">
        <v>0</v>
      </c>
      <c r="AJ10" s="196">
        <v>0</v>
      </c>
      <c r="AK10" s="196">
        <v>0</v>
      </c>
      <c r="AL10" s="196">
        <v>0</v>
      </c>
      <c r="AM10" s="196">
        <v>0</v>
      </c>
      <c r="AN10" s="196">
        <v>0</v>
      </c>
      <c r="AO10" s="196">
        <v>0</v>
      </c>
      <c r="AP10" s="196">
        <v>0</v>
      </c>
      <c r="AQ10" s="196">
        <v>0</v>
      </c>
      <c r="AR10" s="196">
        <v>0</v>
      </c>
      <c r="AS10" s="196">
        <v>0</v>
      </c>
      <c r="AT10" s="196">
        <v>0</v>
      </c>
      <c r="AU10" s="196">
        <v>0</v>
      </c>
      <c r="AV10" s="196">
        <v>0</v>
      </c>
      <c r="AW10" s="197">
        <v>0</v>
      </c>
      <c r="AX10" s="195">
        <v>0</v>
      </c>
      <c r="AY10" s="196">
        <v>0</v>
      </c>
      <c r="AZ10" s="196">
        <v>0</v>
      </c>
      <c r="BA10" s="196">
        <v>0</v>
      </c>
      <c r="BB10" s="196">
        <v>0</v>
      </c>
      <c r="BC10" s="196">
        <v>0</v>
      </c>
      <c r="BD10" s="196">
        <v>0</v>
      </c>
      <c r="BE10" s="196">
        <v>0</v>
      </c>
      <c r="BF10" s="196">
        <v>0</v>
      </c>
      <c r="BG10" s="196">
        <v>0</v>
      </c>
      <c r="BH10" s="196">
        <v>0</v>
      </c>
      <c r="BI10" s="196">
        <v>0</v>
      </c>
      <c r="BJ10" s="196">
        <v>0</v>
      </c>
      <c r="BK10" s="196">
        <v>0</v>
      </c>
      <c r="BL10" s="196">
        <v>0</v>
      </c>
      <c r="BM10" s="197">
        <v>0</v>
      </c>
      <c r="BN10" s="195">
        <v>0</v>
      </c>
      <c r="BO10" s="196">
        <v>0</v>
      </c>
      <c r="BP10" s="196">
        <v>0</v>
      </c>
      <c r="BQ10" s="196">
        <v>0</v>
      </c>
      <c r="BR10" s="196">
        <v>0</v>
      </c>
      <c r="BS10" s="196">
        <v>0</v>
      </c>
      <c r="BT10" s="196">
        <v>0</v>
      </c>
      <c r="BU10" s="196">
        <v>0</v>
      </c>
      <c r="BV10" s="196">
        <v>0</v>
      </c>
      <c r="BW10" s="196">
        <v>0</v>
      </c>
      <c r="BX10" s="196">
        <v>0</v>
      </c>
      <c r="BY10" s="196">
        <v>0</v>
      </c>
      <c r="BZ10" s="196">
        <v>0</v>
      </c>
      <c r="CA10" s="196">
        <v>0</v>
      </c>
      <c r="CB10" s="196">
        <v>0</v>
      </c>
      <c r="CC10" s="197">
        <v>0</v>
      </c>
      <c r="CD10" s="195">
        <v>0</v>
      </c>
      <c r="CE10" s="196">
        <v>0</v>
      </c>
      <c r="CF10" s="196">
        <v>0</v>
      </c>
      <c r="CG10" s="196">
        <v>0</v>
      </c>
      <c r="CH10" s="196">
        <v>0</v>
      </c>
      <c r="CI10" s="196">
        <v>0</v>
      </c>
      <c r="CJ10" s="196">
        <v>0</v>
      </c>
      <c r="CK10" s="196">
        <v>0</v>
      </c>
      <c r="CL10" s="196">
        <v>0</v>
      </c>
      <c r="CM10" s="196">
        <v>0</v>
      </c>
      <c r="CN10" s="196">
        <v>0</v>
      </c>
      <c r="CO10" s="196">
        <v>0</v>
      </c>
      <c r="CP10" s="196">
        <v>0</v>
      </c>
      <c r="CQ10" s="196">
        <v>0</v>
      </c>
      <c r="CR10" s="196">
        <v>0</v>
      </c>
      <c r="CS10" s="197">
        <v>0</v>
      </c>
      <c r="CT10" s="195">
        <v>0</v>
      </c>
      <c r="CU10" s="196">
        <v>0</v>
      </c>
      <c r="CV10" s="196">
        <v>0</v>
      </c>
      <c r="CW10" s="196">
        <v>0</v>
      </c>
      <c r="CX10" s="196">
        <v>0</v>
      </c>
      <c r="CY10" s="196">
        <v>0</v>
      </c>
      <c r="CZ10" s="196">
        <v>0</v>
      </c>
      <c r="DA10" s="196">
        <v>0</v>
      </c>
      <c r="DB10" s="196">
        <v>0</v>
      </c>
      <c r="DC10" s="196">
        <v>0</v>
      </c>
      <c r="DD10" s="196">
        <v>0</v>
      </c>
      <c r="DE10" s="196">
        <v>0</v>
      </c>
      <c r="DF10" s="196">
        <v>0</v>
      </c>
      <c r="DG10" s="196">
        <v>0</v>
      </c>
      <c r="DH10" s="196">
        <v>0</v>
      </c>
      <c r="DI10" s="197">
        <v>0</v>
      </c>
      <c r="DJ10" s="195">
        <v>0</v>
      </c>
      <c r="DK10" s="196">
        <v>0</v>
      </c>
      <c r="DL10" s="196">
        <v>0</v>
      </c>
      <c r="DM10" s="196">
        <v>0</v>
      </c>
      <c r="DN10" s="196">
        <v>0</v>
      </c>
      <c r="DO10" s="196">
        <v>0</v>
      </c>
      <c r="DP10" s="196">
        <v>0</v>
      </c>
      <c r="DQ10" s="196">
        <v>0</v>
      </c>
      <c r="DR10" s="196">
        <v>0</v>
      </c>
      <c r="DS10" s="196">
        <v>0</v>
      </c>
      <c r="DT10" s="196">
        <v>0</v>
      </c>
      <c r="DU10" s="196">
        <v>0</v>
      </c>
      <c r="DV10" s="196">
        <v>0</v>
      </c>
      <c r="DW10" s="196">
        <v>0</v>
      </c>
      <c r="DX10" s="196">
        <v>0</v>
      </c>
      <c r="DY10" s="197">
        <v>0</v>
      </c>
      <c r="DZ10" s="195">
        <v>0</v>
      </c>
      <c r="EA10" s="196">
        <v>0</v>
      </c>
      <c r="EB10" s="196">
        <v>0</v>
      </c>
      <c r="EC10" s="196">
        <v>0</v>
      </c>
      <c r="ED10" s="196">
        <v>0</v>
      </c>
      <c r="EE10" s="196">
        <v>0</v>
      </c>
      <c r="EF10" s="196">
        <v>0</v>
      </c>
      <c r="EG10" s="196">
        <v>0</v>
      </c>
      <c r="EH10" s="196">
        <v>0</v>
      </c>
      <c r="EI10" s="196">
        <v>0</v>
      </c>
      <c r="EJ10" s="196">
        <v>0</v>
      </c>
      <c r="EK10" s="196">
        <v>0</v>
      </c>
      <c r="EL10" s="196">
        <v>0</v>
      </c>
      <c r="EM10" s="196">
        <v>0</v>
      </c>
      <c r="EN10" s="196">
        <v>0</v>
      </c>
      <c r="EO10" s="197">
        <v>0</v>
      </c>
      <c r="EP10" s="195">
        <v>0</v>
      </c>
      <c r="EQ10" s="196">
        <v>0</v>
      </c>
      <c r="ER10" s="196">
        <v>0</v>
      </c>
      <c r="ES10" s="196">
        <v>0</v>
      </c>
      <c r="ET10" s="196">
        <v>0</v>
      </c>
      <c r="EU10" s="196">
        <v>0</v>
      </c>
      <c r="EV10" s="196">
        <v>0</v>
      </c>
      <c r="EW10" s="196">
        <v>0</v>
      </c>
      <c r="EX10" s="196">
        <v>0</v>
      </c>
      <c r="EY10" s="196">
        <v>0</v>
      </c>
      <c r="EZ10" s="196">
        <v>0</v>
      </c>
      <c r="FA10" s="196">
        <v>0</v>
      </c>
      <c r="FB10" s="196">
        <v>0</v>
      </c>
      <c r="FC10" s="196">
        <v>0</v>
      </c>
      <c r="FD10" s="196">
        <v>0</v>
      </c>
      <c r="FE10" s="197">
        <v>0</v>
      </c>
    </row>
    <row r="11" spans="1:161">
      <c r="A11" s="12">
        <v>2</v>
      </c>
      <c r="B11" s="21">
        <v>3522.88404142544</v>
      </c>
      <c r="C11" s="22">
        <v>4051.3166476392557</v>
      </c>
      <c r="D11" s="22">
        <v>4403.6050517818003</v>
      </c>
      <c r="E11" s="22">
        <v>4570.0736209690549</v>
      </c>
      <c r="F11" s="22">
        <v>5484.0883451628652</v>
      </c>
      <c r="G11" s="22">
        <v>5976.2501197287638</v>
      </c>
      <c r="H11" s="22">
        <v>6751.0003340346402</v>
      </c>
      <c r="I11" s="22">
        <v>7419.0003266960275</v>
      </c>
      <c r="J11" s="22">
        <v>8032.3952828497795</v>
      </c>
      <c r="K11" s="22">
        <v>11099.370063618539</v>
      </c>
      <c r="L11" s="22">
        <v>12369.081890451644</v>
      </c>
      <c r="M11" s="22">
        <v>22582.595039820666</v>
      </c>
      <c r="N11" s="22">
        <v>24317.407606657795</v>
      </c>
      <c r="O11" s="22">
        <v>37723</v>
      </c>
      <c r="P11" s="22">
        <v>41891</v>
      </c>
      <c r="Q11" s="23">
        <v>46080.100000000006</v>
      </c>
      <c r="R11" s="195">
        <v>0</v>
      </c>
      <c r="S11" s="196">
        <v>0</v>
      </c>
      <c r="T11" s="196">
        <v>0</v>
      </c>
      <c r="U11" s="196">
        <v>0</v>
      </c>
      <c r="V11" s="196">
        <v>0</v>
      </c>
      <c r="W11" s="196">
        <v>0</v>
      </c>
      <c r="X11" s="196">
        <v>0</v>
      </c>
      <c r="Y11" s="196">
        <v>0</v>
      </c>
      <c r="Z11" s="196">
        <v>0</v>
      </c>
      <c r="AA11" s="196">
        <v>0</v>
      </c>
      <c r="AB11" s="196">
        <v>0</v>
      </c>
      <c r="AC11" s="196">
        <v>0</v>
      </c>
      <c r="AD11" s="196">
        <v>0</v>
      </c>
      <c r="AE11" s="196">
        <v>0</v>
      </c>
      <c r="AF11" s="196">
        <v>0</v>
      </c>
      <c r="AG11" s="197">
        <v>0</v>
      </c>
      <c r="AH11" s="195">
        <v>0</v>
      </c>
      <c r="AI11" s="196">
        <v>0</v>
      </c>
      <c r="AJ11" s="196">
        <v>0</v>
      </c>
      <c r="AK11" s="196">
        <v>0</v>
      </c>
      <c r="AL11" s="196">
        <v>0</v>
      </c>
      <c r="AM11" s="196">
        <v>0</v>
      </c>
      <c r="AN11" s="196">
        <v>0</v>
      </c>
      <c r="AO11" s="196">
        <v>0</v>
      </c>
      <c r="AP11" s="196">
        <v>0</v>
      </c>
      <c r="AQ11" s="196">
        <v>0</v>
      </c>
      <c r="AR11" s="196">
        <v>0</v>
      </c>
      <c r="AS11" s="196">
        <v>0</v>
      </c>
      <c r="AT11" s="196">
        <v>0</v>
      </c>
      <c r="AU11" s="196">
        <v>0</v>
      </c>
      <c r="AV11" s="196">
        <v>0</v>
      </c>
      <c r="AW11" s="197">
        <v>0</v>
      </c>
      <c r="AX11" s="195">
        <v>0</v>
      </c>
      <c r="AY11" s="196">
        <v>0</v>
      </c>
      <c r="AZ11" s="196">
        <v>0</v>
      </c>
      <c r="BA11" s="196">
        <v>0</v>
      </c>
      <c r="BB11" s="196">
        <v>0</v>
      </c>
      <c r="BC11" s="196">
        <v>0</v>
      </c>
      <c r="BD11" s="196">
        <v>0</v>
      </c>
      <c r="BE11" s="196">
        <v>0</v>
      </c>
      <c r="BF11" s="196">
        <v>0</v>
      </c>
      <c r="BG11" s="196">
        <v>0</v>
      </c>
      <c r="BH11" s="196">
        <v>0</v>
      </c>
      <c r="BI11" s="196">
        <v>0</v>
      </c>
      <c r="BJ11" s="196">
        <v>0</v>
      </c>
      <c r="BK11" s="196">
        <v>0</v>
      </c>
      <c r="BL11" s="196">
        <v>0</v>
      </c>
      <c r="BM11" s="197">
        <v>0</v>
      </c>
      <c r="BN11" s="195">
        <v>0</v>
      </c>
      <c r="BO11" s="196">
        <v>0</v>
      </c>
      <c r="BP11" s="196">
        <v>0</v>
      </c>
      <c r="BQ11" s="196">
        <v>0</v>
      </c>
      <c r="BR11" s="196">
        <v>0</v>
      </c>
      <c r="BS11" s="196">
        <v>0</v>
      </c>
      <c r="BT11" s="196">
        <v>0</v>
      </c>
      <c r="BU11" s="196">
        <v>0</v>
      </c>
      <c r="BV11" s="196">
        <v>0</v>
      </c>
      <c r="BW11" s="196">
        <v>0</v>
      </c>
      <c r="BX11" s="196">
        <v>0</v>
      </c>
      <c r="BY11" s="196">
        <v>0</v>
      </c>
      <c r="BZ11" s="196">
        <v>0</v>
      </c>
      <c r="CA11" s="196">
        <v>0</v>
      </c>
      <c r="CB11" s="196">
        <v>0</v>
      </c>
      <c r="CC11" s="197">
        <v>0</v>
      </c>
      <c r="CD11" s="195">
        <v>0</v>
      </c>
      <c r="CE11" s="196">
        <v>0</v>
      </c>
      <c r="CF11" s="196">
        <v>0</v>
      </c>
      <c r="CG11" s="196">
        <v>0</v>
      </c>
      <c r="CH11" s="196">
        <v>0</v>
      </c>
      <c r="CI11" s="196">
        <v>0</v>
      </c>
      <c r="CJ11" s="196">
        <v>0</v>
      </c>
      <c r="CK11" s="196">
        <v>0</v>
      </c>
      <c r="CL11" s="196">
        <v>0</v>
      </c>
      <c r="CM11" s="196">
        <v>0</v>
      </c>
      <c r="CN11" s="196">
        <v>0</v>
      </c>
      <c r="CO11" s="196">
        <v>0</v>
      </c>
      <c r="CP11" s="196">
        <v>0</v>
      </c>
      <c r="CQ11" s="196">
        <v>0</v>
      </c>
      <c r="CR11" s="196">
        <v>0</v>
      </c>
      <c r="CS11" s="197">
        <v>0</v>
      </c>
      <c r="CT11" s="195">
        <v>0</v>
      </c>
      <c r="CU11" s="196">
        <v>0</v>
      </c>
      <c r="CV11" s="196">
        <v>0</v>
      </c>
      <c r="CW11" s="196">
        <v>0</v>
      </c>
      <c r="CX11" s="196">
        <v>0</v>
      </c>
      <c r="CY11" s="196">
        <v>0</v>
      </c>
      <c r="CZ11" s="196">
        <v>0</v>
      </c>
      <c r="DA11" s="196">
        <v>0</v>
      </c>
      <c r="DB11" s="196">
        <v>0</v>
      </c>
      <c r="DC11" s="196">
        <v>0</v>
      </c>
      <c r="DD11" s="196">
        <v>0</v>
      </c>
      <c r="DE11" s="196">
        <v>0</v>
      </c>
      <c r="DF11" s="196">
        <v>0</v>
      </c>
      <c r="DG11" s="196">
        <v>0</v>
      </c>
      <c r="DH11" s="196">
        <v>0</v>
      </c>
      <c r="DI11" s="197">
        <v>0</v>
      </c>
      <c r="DJ11" s="195">
        <v>0</v>
      </c>
      <c r="DK11" s="196">
        <v>0</v>
      </c>
      <c r="DL11" s="196">
        <v>0</v>
      </c>
      <c r="DM11" s="196">
        <v>0</v>
      </c>
      <c r="DN11" s="196">
        <v>0</v>
      </c>
      <c r="DO11" s="196">
        <v>0</v>
      </c>
      <c r="DP11" s="196">
        <v>0</v>
      </c>
      <c r="DQ11" s="196">
        <v>0</v>
      </c>
      <c r="DR11" s="196">
        <v>0</v>
      </c>
      <c r="DS11" s="196">
        <v>0</v>
      </c>
      <c r="DT11" s="196">
        <v>0</v>
      </c>
      <c r="DU11" s="196">
        <v>0</v>
      </c>
      <c r="DV11" s="196">
        <v>0</v>
      </c>
      <c r="DW11" s="196">
        <v>0</v>
      </c>
      <c r="DX11" s="196">
        <v>0</v>
      </c>
      <c r="DY11" s="197">
        <v>0</v>
      </c>
      <c r="DZ11" s="195">
        <v>0</v>
      </c>
      <c r="EA11" s="196">
        <v>0</v>
      </c>
      <c r="EB11" s="196">
        <v>0</v>
      </c>
      <c r="EC11" s="196">
        <v>0</v>
      </c>
      <c r="ED11" s="196">
        <v>0</v>
      </c>
      <c r="EE11" s="196">
        <v>0</v>
      </c>
      <c r="EF11" s="196">
        <v>0</v>
      </c>
      <c r="EG11" s="196">
        <v>0</v>
      </c>
      <c r="EH11" s="196">
        <v>0</v>
      </c>
      <c r="EI11" s="196">
        <v>0</v>
      </c>
      <c r="EJ11" s="196">
        <v>0</v>
      </c>
      <c r="EK11" s="196">
        <v>0</v>
      </c>
      <c r="EL11" s="196">
        <v>0</v>
      </c>
      <c r="EM11" s="196">
        <v>0</v>
      </c>
      <c r="EN11" s="196">
        <v>0</v>
      </c>
      <c r="EO11" s="197">
        <v>0</v>
      </c>
      <c r="EP11" s="195">
        <v>0</v>
      </c>
      <c r="EQ11" s="196">
        <v>0</v>
      </c>
      <c r="ER11" s="196">
        <v>0</v>
      </c>
      <c r="ES11" s="196">
        <v>0</v>
      </c>
      <c r="ET11" s="196">
        <v>0</v>
      </c>
      <c r="EU11" s="196">
        <v>0</v>
      </c>
      <c r="EV11" s="196">
        <v>0</v>
      </c>
      <c r="EW11" s="196">
        <v>0</v>
      </c>
      <c r="EX11" s="196">
        <v>0</v>
      </c>
      <c r="EY11" s="196">
        <v>0</v>
      </c>
      <c r="EZ11" s="196">
        <v>0</v>
      </c>
      <c r="FA11" s="196">
        <v>0</v>
      </c>
      <c r="FB11" s="196">
        <v>0</v>
      </c>
      <c r="FC11" s="196">
        <v>0</v>
      </c>
      <c r="FD11" s="196">
        <v>0</v>
      </c>
      <c r="FE11" s="197">
        <v>0</v>
      </c>
    </row>
    <row r="12" spans="1:161">
      <c r="A12" s="12">
        <v>3</v>
      </c>
      <c r="B12" s="21">
        <v>3522.88404142544</v>
      </c>
      <c r="C12" s="22">
        <v>4051.3166476392557</v>
      </c>
      <c r="D12" s="22">
        <v>4403.6050517818003</v>
      </c>
      <c r="E12" s="22">
        <v>4570.0736209690549</v>
      </c>
      <c r="F12" s="22">
        <v>5484.0883451628652</v>
      </c>
      <c r="G12" s="22">
        <v>5976.2501197287638</v>
      </c>
      <c r="H12" s="22">
        <v>6751.0003340346402</v>
      </c>
      <c r="I12" s="22">
        <v>7419.0003266960275</v>
      </c>
      <c r="J12" s="22">
        <v>8032.3952828497795</v>
      </c>
      <c r="K12" s="22">
        <v>11099.370063618539</v>
      </c>
      <c r="L12" s="22">
        <v>12369.081890451644</v>
      </c>
      <c r="M12" s="22">
        <v>22582.595039820666</v>
      </c>
      <c r="N12" s="22">
        <v>24317.407606657795</v>
      </c>
      <c r="O12" s="22">
        <v>37723</v>
      </c>
      <c r="P12" s="22">
        <v>41891</v>
      </c>
      <c r="Q12" s="23">
        <v>46080.100000000006</v>
      </c>
      <c r="R12" s="195">
        <v>0</v>
      </c>
      <c r="S12" s="196">
        <v>0</v>
      </c>
      <c r="T12" s="196">
        <v>0</v>
      </c>
      <c r="U12" s="196">
        <v>0</v>
      </c>
      <c r="V12" s="196">
        <v>0</v>
      </c>
      <c r="W12" s="196">
        <v>0</v>
      </c>
      <c r="X12" s="196">
        <v>0</v>
      </c>
      <c r="Y12" s="196">
        <v>0</v>
      </c>
      <c r="Z12" s="196">
        <v>0</v>
      </c>
      <c r="AA12" s="196">
        <v>0</v>
      </c>
      <c r="AB12" s="196">
        <v>0</v>
      </c>
      <c r="AC12" s="196">
        <v>0</v>
      </c>
      <c r="AD12" s="196">
        <v>0</v>
      </c>
      <c r="AE12" s="196">
        <v>0</v>
      </c>
      <c r="AF12" s="196">
        <v>0</v>
      </c>
      <c r="AG12" s="197">
        <v>0</v>
      </c>
      <c r="AH12" s="195">
        <v>0</v>
      </c>
      <c r="AI12" s="196">
        <v>0</v>
      </c>
      <c r="AJ12" s="196">
        <v>0</v>
      </c>
      <c r="AK12" s="196">
        <v>0</v>
      </c>
      <c r="AL12" s="196">
        <v>0</v>
      </c>
      <c r="AM12" s="196">
        <v>0</v>
      </c>
      <c r="AN12" s="196">
        <v>0</v>
      </c>
      <c r="AO12" s="196">
        <v>0</v>
      </c>
      <c r="AP12" s="196">
        <v>0</v>
      </c>
      <c r="AQ12" s="196">
        <v>0</v>
      </c>
      <c r="AR12" s="196">
        <v>0</v>
      </c>
      <c r="AS12" s="196">
        <v>0</v>
      </c>
      <c r="AT12" s="196">
        <v>0</v>
      </c>
      <c r="AU12" s="196">
        <v>0</v>
      </c>
      <c r="AV12" s="196">
        <v>0</v>
      </c>
      <c r="AW12" s="197">
        <v>0</v>
      </c>
      <c r="AX12" s="195">
        <v>0</v>
      </c>
      <c r="AY12" s="196">
        <v>0</v>
      </c>
      <c r="AZ12" s="196">
        <v>0</v>
      </c>
      <c r="BA12" s="196">
        <v>0</v>
      </c>
      <c r="BB12" s="196">
        <v>0</v>
      </c>
      <c r="BC12" s="196">
        <v>0</v>
      </c>
      <c r="BD12" s="196">
        <v>0</v>
      </c>
      <c r="BE12" s="196">
        <v>0</v>
      </c>
      <c r="BF12" s="196">
        <v>0</v>
      </c>
      <c r="BG12" s="196">
        <v>0</v>
      </c>
      <c r="BH12" s="196">
        <v>0</v>
      </c>
      <c r="BI12" s="196">
        <v>0</v>
      </c>
      <c r="BJ12" s="196">
        <v>0</v>
      </c>
      <c r="BK12" s="196">
        <v>0</v>
      </c>
      <c r="BL12" s="196">
        <v>0</v>
      </c>
      <c r="BM12" s="197">
        <v>0</v>
      </c>
      <c r="BN12" s="195">
        <v>0</v>
      </c>
      <c r="BO12" s="196">
        <v>0</v>
      </c>
      <c r="BP12" s="196">
        <v>0</v>
      </c>
      <c r="BQ12" s="196">
        <v>0</v>
      </c>
      <c r="BR12" s="196">
        <v>0</v>
      </c>
      <c r="BS12" s="196">
        <v>0</v>
      </c>
      <c r="BT12" s="196">
        <v>0</v>
      </c>
      <c r="BU12" s="196">
        <v>0</v>
      </c>
      <c r="BV12" s="196">
        <v>0</v>
      </c>
      <c r="BW12" s="196">
        <v>0</v>
      </c>
      <c r="BX12" s="196">
        <v>0</v>
      </c>
      <c r="BY12" s="196">
        <v>0</v>
      </c>
      <c r="BZ12" s="196">
        <v>0</v>
      </c>
      <c r="CA12" s="196">
        <v>0</v>
      </c>
      <c r="CB12" s="196">
        <v>0</v>
      </c>
      <c r="CC12" s="197">
        <v>0</v>
      </c>
      <c r="CD12" s="195">
        <v>0</v>
      </c>
      <c r="CE12" s="196">
        <v>0</v>
      </c>
      <c r="CF12" s="196">
        <v>0</v>
      </c>
      <c r="CG12" s="196">
        <v>0</v>
      </c>
      <c r="CH12" s="196">
        <v>0</v>
      </c>
      <c r="CI12" s="196">
        <v>0</v>
      </c>
      <c r="CJ12" s="196">
        <v>0</v>
      </c>
      <c r="CK12" s="196">
        <v>0</v>
      </c>
      <c r="CL12" s="196">
        <v>0</v>
      </c>
      <c r="CM12" s="196">
        <v>0</v>
      </c>
      <c r="CN12" s="196">
        <v>0</v>
      </c>
      <c r="CO12" s="196">
        <v>0</v>
      </c>
      <c r="CP12" s="196">
        <v>0</v>
      </c>
      <c r="CQ12" s="196">
        <v>0</v>
      </c>
      <c r="CR12" s="196">
        <v>0</v>
      </c>
      <c r="CS12" s="197">
        <v>0</v>
      </c>
      <c r="CT12" s="195">
        <v>0</v>
      </c>
      <c r="CU12" s="196">
        <v>0</v>
      </c>
      <c r="CV12" s="196">
        <v>0</v>
      </c>
      <c r="CW12" s="196">
        <v>0</v>
      </c>
      <c r="CX12" s="196">
        <v>0</v>
      </c>
      <c r="CY12" s="196">
        <v>0</v>
      </c>
      <c r="CZ12" s="196">
        <v>0</v>
      </c>
      <c r="DA12" s="196">
        <v>0</v>
      </c>
      <c r="DB12" s="196">
        <v>0</v>
      </c>
      <c r="DC12" s="196">
        <v>0</v>
      </c>
      <c r="DD12" s="196">
        <v>0</v>
      </c>
      <c r="DE12" s="196">
        <v>0</v>
      </c>
      <c r="DF12" s="196">
        <v>0</v>
      </c>
      <c r="DG12" s="196">
        <v>0</v>
      </c>
      <c r="DH12" s="196">
        <v>0</v>
      </c>
      <c r="DI12" s="197">
        <v>0</v>
      </c>
      <c r="DJ12" s="195">
        <v>0</v>
      </c>
      <c r="DK12" s="196">
        <v>0</v>
      </c>
      <c r="DL12" s="196">
        <v>0</v>
      </c>
      <c r="DM12" s="196">
        <v>0</v>
      </c>
      <c r="DN12" s="196">
        <v>0</v>
      </c>
      <c r="DO12" s="196">
        <v>0</v>
      </c>
      <c r="DP12" s="196">
        <v>0</v>
      </c>
      <c r="DQ12" s="196">
        <v>0</v>
      </c>
      <c r="DR12" s="196">
        <v>0</v>
      </c>
      <c r="DS12" s="196">
        <v>0</v>
      </c>
      <c r="DT12" s="196">
        <v>0</v>
      </c>
      <c r="DU12" s="196">
        <v>0</v>
      </c>
      <c r="DV12" s="196">
        <v>0</v>
      </c>
      <c r="DW12" s="196">
        <v>0</v>
      </c>
      <c r="DX12" s="196">
        <v>0</v>
      </c>
      <c r="DY12" s="197">
        <v>0</v>
      </c>
      <c r="DZ12" s="195">
        <v>0</v>
      </c>
      <c r="EA12" s="196">
        <v>0</v>
      </c>
      <c r="EB12" s="196">
        <v>0</v>
      </c>
      <c r="EC12" s="196">
        <v>0</v>
      </c>
      <c r="ED12" s="196">
        <v>0</v>
      </c>
      <c r="EE12" s="196">
        <v>0</v>
      </c>
      <c r="EF12" s="196">
        <v>0</v>
      </c>
      <c r="EG12" s="196">
        <v>0</v>
      </c>
      <c r="EH12" s="196">
        <v>0</v>
      </c>
      <c r="EI12" s="196">
        <v>0</v>
      </c>
      <c r="EJ12" s="196">
        <v>0</v>
      </c>
      <c r="EK12" s="196">
        <v>0</v>
      </c>
      <c r="EL12" s="196">
        <v>0</v>
      </c>
      <c r="EM12" s="196">
        <v>0</v>
      </c>
      <c r="EN12" s="196">
        <v>0</v>
      </c>
      <c r="EO12" s="197">
        <v>0</v>
      </c>
      <c r="EP12" s="195">
        <v>0</v>
      </c>
      <c r="EQ12" s="196">
        <v>0</v>
      </c>
      <c r="ER12" s="196">
        <v>0</v>
      </c>
      <c r="ES12" s="196">
        <v>0</v>
      </c>
      <c r="ET12" s="196">
        <v>0</v>
      </c>
      <c r="EU12" s="196">
        <v>0</v>
      </c>
      <c r="EV12" s="196">
        <v>0</v>
      </c>
      <c r="EW12" s="196">
        <v>0</v>
      </c>
      <c r="EX12" s="196">
        <v>0</v>
      </c>
      <c r="EY12" s="196">
        <v>0</v>
      </c>
      <c r="EZ12" s="196">
        <v>0</v>
      </c>
      <c r="FA12" s="196">
        <v>0</v>
      </c>
      <c r="FB12" s="196">
        <v>0</v>
      </c>
      <c r="FC12" s="196">
        <v>0</v>
      </c>
      <c r="FD12" s="196">
        <v>0</v>
      </c>
      <c r="FE12" s="197">
        <v>0</v>
      </c>
    </row>
    <row r="13" spans="1:161">
      <c r="A13" s="12">
        <v>4</v>
      </c>
      <c r="B13" s="21">
        <v>3522.88404142544</v>
      </c>
      <c r="C13" s="22">
        <v>4051.3166476392557</v>
      </c>
      <c r="D13" s="22">
        <v>4403.6050517818003</v>
      </c>
      <c r="E13" s="22">
        <v>4570.0736209690549</v>
      </c>
      <c r="F13" s="22">
        <v>5484.0883451628652</v>
      </c>
      <c r="G13" s="22">
        <v>5976.2501197287638</v>
      </c>
      <c r="H13" s="22">
        <v>6751.0003340346402</v>
      </c>
      <c r="I13" s="22">
        <v>7419.0003266960275</v>
      </c>
      <c r="J13" s="22">
        <v>8032.3952828497795</v>
      </c>
      <c r="K13" s="22">
        <v>11099.370063618539</v>
      </c>
      <c r="L13" s="22">
        <v>12369.081890451644</v>
      </c>
      <c r="M13" s="22">
        <v>22582.595039820666</v>
      </c>
      <c r="N13" s="22">
        <v>24317.407606657795</v>
      </c>
      <c r="O13" s="22">
        <v>37723</v>
      </c>
      <c r="P13" s="22">
        <v>41891</v>
      </c>
      <c r="Q13" s="23">
        <v>46080.100000000006</v>
      </c>
      <c r="R13" s="195">
        <v>0</v>
      </c>
      <c r="S13" s="196">
        <v>0</v>
      </c>
      <c r="T13" s="196">
        <v>0</v>
      </c>
      <c r="U13" s="196">
        <v>0</v>
      </c>
      <c r="V13" s="196">
        <v>0</v>
      </c>
      <c r="W13" s="196">
        <v>0</v>
      </c>
      <c r="X13" s="196">
        <v>0</v>
      </c>
      <c r="Y13" s="196">
        <v>0</v>
      </c>
      <c r="Z13" s="196">
        <v>0</v>
      </c>
      <c r="AA13" s="196">
        <v>0</v>
      </c>
      <c r="AB13" s="196">
        <v>0</v>
      </c>
      <c r="AC13" s="196">
        <v>0</v>
      </c>
      <c r="AD13" s="196">
        <v>0</v>
      </c>
      <c r="AE13" s="196">
        <v>0</v>
      </c>
      <c r="AF13" s="196">
        <v>0</v>
      </c>
      <c r="AG13" s="197">
        <v>0</v>
      </c>
      <c r="AH13" s="195">
        <v>0</v>
      </c>
      <c r="AI13" s="196">
        <v>0</v>
      </c>
      <c r="AJ13" s="196">
        <v>0</v>
      </c>
      <c r="AK13" s="196">
        <v>0</v>
      </c>
      <c r="AL13" s="196">
        <v>0</v>
      </c>
      <c r="AM13" s="196">
        <v>0</v>
      </c>
      <c r="AN13" s="196">
        <v>0</v>
      </c>
      <c r="AO13" s="196">
        <v>0</v>
      </c>
      <c r="AP13" s="196">
        <v>0</v>
      </c>
      <c r="AQ13" s="196">
        <v>0</v>
      </c>
      <c r="AR13" s="196">
        <v>0</v>
      </c>
      <c r="AS13" s="196">
        <v>0</v>
      </c>
      <c r="AT13" s="196">
        <v>0</v>
      </c>
      <c r="AU13" s="196">
        <v>0</v>
      </c>
      <c r="AV13" s="196">
        <v>0</v>
      </c>
      <c r="AW13" s="197">
        <v>0</v>
      </c>
      <c r="AX13" s="195">
        <v>0</v>
      </c>
      <c r="AY13" s="196">
        <v>0</v>
      </c>
      <c r="AZ13" s="196">
        <v>0</v>
      </c>
      <c r="BA13" s="196">
        <v>0</v>
      </c>
      <c r="BB13" s="196">
        <v>0</v>
      </c>
      <c r="BC13" s="196">
        <v>0</v>
      </c>
      <c r="BD13" s="196">
        <v>0</v>
      </c>
      <c r="BE13" s="196">
        <v>0</v>
      </c>
      <c r="BF13" s="196">
        <v>0</v>
      </c>
      <c r="BG13" s="196">
        <v>0</v>
      </c>
      <c r="BH13" s="196">
        <v>0</v>
      </c>
      <c r="BI13" s="196">
        <v>0</v>
      </c>
      <c r="BJ13" s="196">
        <v>0</v>
      </c>
      <c r="BK13" s="196">
        <v>0</v>
      </c>
      <c r="BL13" s="196">
        <v>0</v>
      </c>
      <c r="BM13" s="197">
        <v>0</v>
      </c>
      <c r="BN13" s="195">
        <v>0</v>
      </c>
      <c r="BO13" s="196">
        <v>0</v>
      </c>
      <c r="BP13" s="196">
        <v>0</v>
      </c>
      <c r="BQ13" s="196">
        <v>0</v>
      </c>
      <c r="BR13" s="196">
        <v>0</v>
      </c>
      <c r="BS13" s="196">
        <v>0</v>
      </c>
      <c r="BT13" s="196">
        <v>0</v>
      </c>
      <c r="BU13" s="196">
        <v>0</v>
      </c>
      <c r="BV13" s="196">
        <v>0</v>
      </c>
      <c r="BW13" s="196">
        <v>0</v>
      </c>
      <c r="BX13" s="196">
        <v>0</v>
      </c>
      <c r="BY13" s="196">
        <v>0</v>
      </c>
      <c r="BZ13" s="196">
        <v>0</v>
      </c>
      <c r="CA13" s="196">
        <v>0</v>
      </c>
      <c r="CB13" s="196">
        <v>0</v>
      </c>
      <c r="CC13" s="197">
        <v>0</v>
      </c>
      <c r="CD13" s="195">
        <v>0</v>
      </c>
      <c r="CE13" s="196">
        <v>0</v>
      </c>
      <c r="CF13" s="196">
        <v>0</v>
      </c>
      <c r="CG13" s="196">
        <v>0</v>
      </c>
      <c r="CH13" s="196">
        <v>0</v>
      </c>
      <c r="CI13" s="196">
        <v>0</v>
      </c>
      <c r="CJ13" s="196">
        <v>0</v>
      </c>
      <c r="CK13" s="196">
        <v>0</v>
      </c>
      <c r="CL13" s="196">
        <v>0</v>
      </c>
      <c r="CM13" s="196">
        <v>0</v>
      </c>
      <c r="CN13" s="196">
        <v>0</v>
      </c>
      <c r="CO13" s="196">
        <v>0</v>
      </c>
      <c r="CP13" s="196">
        <v>0</v>
      </c>
      <c r="CQ13" s="196">
        <v>0</v>
      </c>
      <c r="CR13" s="196">
        <v>0</v>
      </c>
      <c r="CS13" s="197">
        <v>0</v>
      </c>
      <c r="CT13" s="195">
        <v>0</v>
      </c>
      <c r="CU13" s="196">
        <v>0</v>
      </c>
      <c r="CV13" s="196">
        <v>0</v>
      </c>
      <c r="CW13" s="196">
        <v>0</v>
      </c>
      <c r="CX13" s="196">
        <v>0</v>
      </c>
      <c r="CY13" s="196">
        <v>0</v>
      </c>
      <c r="CZ13" s="196">
        <v>0</v>
      </c>
      <c r="DA13" s="196">
        <v>0</v>
      </c>
      <c r="DB13" s="196">
        <v>0</v>
      </c>
      <c r="DC13" s="196">
        <v>0</v>
      </c>
      <c r="DD13" s="196">
        <v>0</v>
      </c>
      <c r="DE13" s="196">
        <v>0</v>
      </c>
      <c r="DF13" s="196">
        <v>0</v>
      </c>
      <c r="DG13" s="196">
        <v>0</v>
      </c>
      <c r="DH13" s="196">
        <v>0</v>
      </c>
      <c r="DI13" s="197">
        <v>0</v>
      </c>
      <c r="DJ13" s="195">
        <v>0</v>
      </c>
      <c r="DK13" s="196">
        <v>0</v>
      </c>
      <c r="DL13" s="196">
        <v>0</v>
      </c>
      <c r="DM13" s="196">
        <v>0</v>
      </c>
      <c r="DN13" s="196">
        <v>0</v>
      </c>
      <c r="DO13" s="196">
        <v>0</v>
      </c>
      <c r="DP13" s="196">
        <v>0</v>
      </c>
      <c r="DQ13" s="196">
        <v>0</v>
      </c>
      <c r="DR13" s="196">
        <v>0</v>
      </c>
      <c r="DS13" s="196">
        <v>0</v>
      </c>
      <c r="DT13" s="196">
        <v>0</v>
      </c>
      <c r="DU13" s="196">
        <v>0</v>
      </c>
      <c r="DV13" s="196">
        <v>0</v>
      </c>
      <c r="DW13" s="196">
        <v>0</v>
      </c>
      <c r="DX13" s="196">
        <v>0</v>
      </c>
      <c r="DY13" s="197">
        <v>0</v>
      </c>
      <c r="DZ13" s="195">
        <v>0</v>
      </c>
      <c r="EA13" s="196">
        <v>0</v>
      </c>
      <c r="EB13" s="196">
        <v>0</v>
      </c>
      <c r="EC13" s="196">
        <v>0</v>
      </c>
      <c r="ED13" s="196">
        <v>0</v>
      </c>
      <c r="EE13" s="196">
        <v>0</v>
      </c>
      <c r="EF13" s="196">
        <v>0</v>
      </c>
      <c r="EG13" s="196">
        <v>0</v>
      </c>
      <c r="EH13" s="196">
        <v>0</v>
      </c>
      <c r="EI13" s="196">
        <v>0</v>
      </c>
      <c r="EJ13" s="196">
        <v>0</v>
      </c>
      <c r="EK13" s="196">
        <v>0</v>
      </c>
      <c r="EL13" s="196">
        <v>0</v>
      </c>
      <c r="EM13" s="196">
        <v>0</v>
      </c>
      <c r="EN13" s="196">
        <v>0</v>
      </c>
      <c r="EO13" s="197">
        <v>0</v>
      </c>
      <c r="EP13" s="195">
        <v>0</v>
      </c>
      <c r="EQ13" s="196">
        <v>0</v>
      </c>
      <c r="ER13" s="196">
        <v>0</v>
      </c>
      <c r="ES13" s="196">
        <v>0</v>
      </c>
      <c r="ET13" s="196">
        <v>0</v>
      </c>
      <c r="EU13" s="196">
        <v>0</v>
      </c>
      <c r="EV13" s="196">
        <v>0</v>
      </c>
      <c r="EW13" s="196">
        <v>0</v>
      </c>
      <c r="EX13" s="196">
        <v>0</v>
      </c>
      <c r="EY13" s="196">
        <v>0</v>
      </c>
      <c r="EZ13" s="196">
        <v>0</v>
      </c>
      <c r="FA13" s="196">
        <v>0</v>
      </c>
      <c r="FB13" s="196">
        <v>0</v>
      </c>
      <c r="FC13" s="196">
        <v>0</v>
      </c>
      <c r="FD13" s="196">
        <v>0</v>
      </c>
      <c r="FE13" s="197">
        <v>0</v>
      </c>
    </row>
    <row r="14" spans="1:161">
      <c r="A14" s="12">
        <v>5</v>
      </c>
      <c r="B14" s="21">
        <v>3522.88404142544</v>
      </c>
      <c r="C14" s="22">
        <v>4051.3166476392557</v>
      </c>
      <c r="D14" s="22">
        <v>4403.6050517818003</v>
      </c>
      <c r="E14" s="22">
        <v>4570.0736209690549</v>
      </c>
      <c r="F14" s="22">
        <v>5484.0883451628652</v>
      </c>
      <c r="G14" s="22">
        <v>5976.2501197287638</v>
      </c>
      <c r="H14" s="22">
        <v>6751.0003340346402</v>
      </c>
      <c r="I14" s="22">
        <v>7419.0003266960275</v>
      </c>
      <c r="J14" s="22">
        <v>8032.3952828497795</v>
      </c>
      <c r="K14" s="22">
        <v>11099.370063618539</v>
      </c>
      <c r="L14" s="22">
        <v>12369.081890451644</v>
      </c>
      <c r="M14" s="22">
        <v>22582.595039820666</v>
      </c>
      <c r="N14" s="22">
        <v>24317.407606657795</v>
      </c>
      <c r="O14" s="22">
        <v>37723</v>
      </c>
      <c r="P14" s="22">
        <v>41891</v>
      </c>
      <c r="Q14" s="23">
        <v>46080.100000000006</v>
      </c>
      <c r="R14" s="195">
        <v>0</v>
      </c>
      <c r="S14" s="196">
        <v>0</v>
      </c>
      <c r="T14" s="196">
        <v>0</v>
      </c>
      <c r="U14" s="196">
        <v>0</v>
      </c>
      <c r="V14" s="196">
        <v>0</v>
      </c>
      <c r="W14" s="196">
        <v>0</v>
      </c>
      <c r="X14" s="196">
        <v>0</v>
      </c>
      <c r="Y14" s="196">
        <v>0</v>
      </c>
      <c r="Z14" s="196">
        <v>0</v>
      </c>
      <c r="AA14" s="196">
        <v>0</v>
      </c>
      <c r="AB14" s="196">
        <v>0</v>
      </c>
      <c r="AC14" s="196">
        <v>0</v>
      </c>
      <c r="AD14" s="196">
        <v>0</v>
      </c>
      <c r="AE14" s="196">
        <v>0</v>
      </c>
      <c r="AF14" s="196">
        <v>0</v>
      </c>
      <c r="AG14" s="197">
        <v>0</v>
      </c>
      <c r="AH14" s="195">
        <v>0</v>
      </c>
      <c r="AI14" s="196">
        <v>0</v>
      </c>
      <c r="AJ14" s="196">
        <v>0</v>
      </c>
      <c r="AK14" s="196">
        <v>0</v>
      </c>
      <c r="AL14" s="196">
        <v>0</v>
      </c>
      <c r="AM14" s="196">
        <v>0</v>
      </c>
      <c r="AN14" s="196">
        <v>0</v>
      </c>
      <c r="AO14" s="196">
        <v>0</v>
      </c>
      <c r="AP14" s="196">
        <v>0</v>
      </c>
      <c r="AQ14" s="196">
        <v>0</v>
      </c>
      <c r="AR14" s="196">
        <v>0</v>
      </c>
      <c r="AS14" s="196">
        <v>0</v>
      </c>
      <c r="AT14" s="196">
        <v>0</v>
      </c>
      <c r="AU14" s="196">
        <v>0</v>
      </c>
      <c r="AV14" s="196">
        <v>0</v>
      </c>
      <c r="AW14" s="197">
        <v>0</v>
      </c>
      <c r="AX14" s="195">
        <v>0</v>
      </c>
      <c r="AY14" s="196">
        <v>0</v>
      </c>
      <c r="AZ14" s="196">
        <v>0</v>
      </c>
      <c r="BA14" s="196">
        <v>0</v>
      </c>
      <c r="BB14" s="196">
        <v>0</v>
      </c>
      <c r="BC14" s="196">
        <v>0</v>
      </c>
      <c r="BD14" s="196">
        <v>0</v>
      </c>
      <c r="BE14" s="196">
        <v>0</v>
      </c>
      <c r="BF14" s="196">
        <v>0</v>
      </c>
      <c r="BG14" s="196">
        <v>0</v>
      </c>
      <c r="BH14" s="196">
        <v>0</v>
      </c>
      <c r="BI14" s="196">
        <v>0</v>
      </c>
      <c r="BJ14" s="196">
        <v>0</v>
      </c>
      <c r="BK14" s="196">
        <v>0</v>
      </c>
      <c r="BL14" s="196">
        <v>0</v>
      </c>
      <c r="BM14" s="197">
        <v>0</v>
      </c>
      <c r="BN14" s="195">
        <v>0</v>
      </c>
      <c r="BO14" s="196">
        <v>0</v>
      </c>
      <c r="BP14" s="196">
        <v>0</v>
      </c>
      <c r="BQ14" s="196">
        <v>0</v>
      </c>
      <c r="BR14" s="196">
        <v>0</v>
      </c>
      <c r="BS14" s="196">
        <v>0</v>
      </c>
      <c r="BT14" s="196">
        <v>0</v>
      </c>
      <c r="BU14" s="196">
        <v>0</v>
      </c>
      <c r="BV14" s="196">
        <v>0</v>
      </c>
      <c r="BW14" s="196">
        <v>0</v>
      </c>
      <c r="BX14" s="196">
        <v>0</v>
      </c>
      <c r="BY14" s="196">
        <v>0</v>
      </c>
      <c r="BZ14" s="196">
        <v>0</v>
      </c>
      <c r="CA14" s="196">
        <v>0</v>
      </c>
      <c r="CB14" s="196">
        <v>0</v>
      </c>
      <c r="CC14" s="197">
        <v>0</v>
      </c>
      <c r="CD14" s="195">
        <v>0</v>
      </c>
      <c r="CE14" s="196">
        <v>0</v>
      </c>
      <c r="CF14" s="196">
        <v>0</v>
      </c>
      <c r="CG14" s="196">
        <v>0</v>
      </c>
      <c r="CH14" s="196">
        <v>0</v>
      </c>
      <c r="CI14" s="196">
        <v>0</v>
      </c>
      <c r="CJ14" s="196">
        <v>0</v>
      </c>
      <c r="CK14" s="196">
        <v>0</v>
      </c>
      <c r="CL14" s="196">
        <v>0</v>
      </c>
      <c r="CM14" s="196">
        <v>0</v>
      </c>
      <c r="CN14" s="196">
        <v>0</v>
      </c>
      <c r="CO14" s="196">
        <v>0</v>
      </c>
      <c r="CP14" s="196">
        <v>0</v>
      </c>
      <c r="CQ14" s="196">
        <v>0</v>
      </c>
      <c r="CR14" s="196">
        <v>0</v>
      </c>
      <c r="CS14" s="197">
        <v>0</v>
      </c>
      <c r="CT14" s="195">
        <v>0</v>
      </c>
      <c r="CU14" s="196">
        <v>0</v>
      </c>
      <c r="CV14" s="196">
        <v>0</v>
      </c>
      <c r="CW14" s="196">
        <v>0</v>
      </c>
      <c r="CX14" s="196">
        <v>0</v>
      </c>
      <c r="CY14" s="196">
        <v>0</v>
      </c>
      <c r="CZ14" s="196">
        <v>0</v>
      </c>
      <c r="DA14" s="196">
        <v>0</v>
      </c>
      <c r="DB14" s="196">
        <v>0</v>
      </c>
      <c r="DC14" s="196">
        <v>0</v>
      </c>
      <c r="DD14" s="196">
        <v>0</v>
      </c>
      <c r="DE14" s="196">
        <v>0</v>
      </c>
      <c r="DF14" s="196">
        <v>0</v>
      </c>
      <c r="DG14" s="196">
        <v>0</v>
      </c>
      <c r="DH14" s="196">
        <v>0</v>
      </c>
      <c r="DI14" s="197">
        <v>0</v>
      </c>
      <c r="DJ14" s="195">
        <v>0</v>
      </c>
      <c r="DK14" s="196">
        <v>0</v>
      </c>
      <c r="DL14" s="196">
        <v>0</v>
      </c>
      <c r="DM14" s="196">
        <v>0</v>
      </c>
      <c r="DN14" s="196">
        <v>0</v>
      </c>
      <c r="DO14" s="196">
        <v>0</v>
      </c>
      <c r="DP14" s="196">
        <v>0</v>
      </c>
      <c r="DQ14" s="196">
        <v>0</v>
      </c>
      <c r="DR14" s="196">
        <v>0</v>
      </c>
      <c r="DS14" s="196">
        <v>0</v>
      </c>
      <c r="DT14" s="196">
        <v>0</v>
      </c>
      <c r="DU14" s="196">
        <v>0</v>
      </c>
      <c r="DV14" s="196">
        <v>0</v>
      </c>
      <c r="DW14" s="196">
        <v>0</v>
      </c>
      <c r="DX14" s="196">
        <v>0</v>
      </c>
      <c r="DY14" s="197">
        <v>0</v>
      </c>
      <c r="DZ14" s="195">
        <v>0</v>
      </c>
      <c r="EA14" s="196">
        <v>0</v>
      </c>
      <c r="EB14" s="196">
        <v>0</v>
      </c>
      <c r="EC14" s="196">
        <v>0</v>
      </c>
      <c r="ED14" s="196">
        <v>0</v>
      </c>
      <c r="EE14" s="196">
        <v>0</v>
      </c>
      <c r="EF14" s="196">
        <v>0</v>
      </c>
      <c r="EG14" s="196">
        <v>0</v>
      </c>
      <c r="EH14" s="196">
        <v>0</v>
      </c>
      <c r="EI14" s="196">
        <v>0</v>
      </c>
      <c r="EJ14" s="196">
        <v>0</v>
      </c>
      <c r="EK14" s="196">
        <v>0</v>
      </c>
      <c r="EL14" s="196">
        <v>0</v>
      </c>
      <c r="EM14" s="196">
        <v>0</v>
      </c>
      <c r="EN14" s="196">
        <v>0</v>
      </c>
      <c r="EO14" s="197">
        <v>0</v>
      </c>
      <c r="EP14" s="195">
        <v>0</v>
      </c>
      <c r="EQ14" s="196">
        <v>0</v>
      </c>
      <c r="ER14" s="196">
        <v>0</v>
      </c>
      <c r="ES14" s="196">
        <v>0</v>
      </c>
      <c r="ET14" s="196">
        <v>0</v>
      </c>
      <c r="EU14" s="196">
        <v>0</v>
      </c>
      <c r="EV14" s="196">
        <v>0</v>
      </c>
      <c r="EW14" s="196">
        <v>0</v>
      </c>
      <c r="EX14" s="196">
        <v>0</v>
      </c>
      <c r="EY14" s="196">
        <v>0</v>
      </c>
      <c r="EZ14" s="196">
        <v>0</v>
      </c>
      <c r="FA14" s="196">
        <v>0</v>
      </c>
      <c r="FB14" s="196">
        <v>0</v>
      </c>
      <c r="FC14" s="196">
        <v>0</v>
      </c>
      <c r="FD14" s="196">
        <v>0</v>
      </c>
      <c r="FE14" s="197">
        <v>0</v>
      </c>
    </row>
    <row r="15" spans="1:161">
      <c r="A15" s="12">
        <v>6</v>
      </c>
      <c r="B15" s="21">
        <v>3522.88404142544</v>
      </c>
      <c r="C15" s="22">
        <v>4051.3166476392557</v>
      </c>
      <c r="D15" s="22">
        <v>4403.6050517818003</v>
      </c>
      <c r="E15" s="22">
        <v>4570.0736209690549</v>
      </c>
      <c r="F15" s="22">
        <v>5484.0883451628652</v>
      </c>
      <c r="G15" s="22">
        <v>5976.2501197287638</v>
      </c>
      <c r="H15" s="22">
        <v>6751.0003340346402</v>
      </c>
      <c r="I15" s="22">
        <v>7419.0003266960275</v>
      </c>
      <c r="J15" s="22">
        <v>8032.3952828497795</v>
      </c>
      <c r="K15" s="22">
        <v>11099.370063618539</v>
      </c>
      <c r="L15" s="22">
        <v>12369.081890451644</v>
      </c>
      <c r="M15" s="22">
        <v>22582.595039820666</v>
      </c>
      <c r="N15" s="22">
        <v>24317.407606657795</v>
      </c>
      <c r="O15" s="22">
        <v>37723</v>
      </c>
      <c r="P15" s="22">
        <v>41891</v>
      </c>
      <c r="Q15" s="23">
        <v>46080.100000000006</v>
      </c>
      <c r="R15" s="195">
        <v>0</v>
      </c>
      <c r="S15" s="196">
        <v>0</v>
      </c>
      <c r="T15" s="196">
        <v>0</v>
      </c>
      <c r="U15" s="196">
        <v>0</v>
      </c>
      <c r="V15" s="196">
        <v>0</v>
      </c>
      <c r="W15" s="196">
        <v>0</v>
      </c>
      <c r="X15" s="196">
        <v>0</v>
      </c>
      <c r="Y15" s="196">
        <v>0</v>
      </c>
      <c r="Z15" s="196">
        <v>0</v>
      </c>
      <c r="AA15" s="196">
        <v>0</v>
      </c>
      <c r="AB15" s="196">
        <v>0</v>
      </c>
      <c r="AC15" s="196">
        <v>0</v>
      </c>
      <c r="AD15" s="196">
        <v>0</v>
      </c>
      <c r="AE15" s="196">
        <v>0</v>
      </c>
      <c r="AF15" s="196">
        <v>0</v>
      </c>
      <c r="AG15" s="197">
        <v>0</v>
      </c>
      <c r="AH15" s="195">
        <v>0</v>
      </c>
      <c r="AI15" s="196">
        <v>0</v>
      </c>
      <c r="AJ15" s="196">
        <v>0</v>
      </c>
      <c r="AK15" s="196">
        <v>0</v>
      </c>
      <c r="AL15" s="196">
        <v>0</v>
      </c>
      <c r="AM15" s="196">
        <v>0</v>
      </c>
      <c r="AN15" s="196">
        <v>0</v>
      </c>
      <c r="AO15" s="196">
        <v>0</v>
      </c>
      <c r="AP15" s="196">
        <v>0</v>
      </c>
      <c r="AQ15" s="196">
        <v>0</v>
      </c>
      <c r="AR15" s="196">
        <v>0</v>
      </c>
      <c r="AS15" s="196">
        <v>0</v>
      </c>
      <c r="AT15" s="196">
        <v>0</v>
      </c>
      <c r="AU15" s="196">
        <v>0</v>
      </c>
      <c r="AV15" s="196">
        <v>0</v>
      </c>
      <c r="AW15" s="197">
        <v>0</v>
      </c>
      <c r="AX15" s="195">
        <v>0</v>
      </c>
      <c r="AY15" s="196">
        <v>0</v>
      </c>
      <c r="AZ15" s="196">
        <v>0</v>
      </c>
      <c r="BA15" s="196">
        <v>0</v>
      </c>
      <c r="BB15" s="196">
        <v>0</v>
      </c>
      <c r="BC15" s="196">
        <v>0</v>
      </c>
      <c r="BD15" s="196">
        <v>0</v>
      </c>
      <c r="BE15" s="196">
        <v>0</v>
      </c>
      <c r="BF15" s="196">
        <v>0</v>
      </c>
      <c r="BG15" s="196">
        <v>0</v>
      </c>
      <c r="BH15" s="196">
        <v>0</v>
      </c>
      <c r="BI15" s="196">
        <v>0</v>
      </c>
      <c r="BJ15" s="196">
        <v>0</v>
      </c>
      <c r="BK15" s="196">
        <v>0</v>
      </c>
      <c r="BL15" s="196">
        <v>0</v>
      </c>
      <c r="BM15" s="197">
        <v>0</v>
      </c>
      <c r="BN15" s="195">
        <v>0</v>
      </c>
      <c r="BO15" s="196">
        <v>0</v>
      </c>
      <c r="BP15" s="196">
        <v>0</v>
      </c>
      <c r="BQ15" s="196">
        <v>0</v>
      </c>
      <c r="BR15" s="196">
        <v>0</v>
      </c>
      <c r="BS15" s="196">
        <v>0</v>
      </c>
      <c r="BT15" s="196">
        <v>0</v>
      </c>
      <c r="BU15" s="196">
        <v>0</v>
      </c>
      <c r="BV15" s="196">
        <v>0</v>
      </c>
      <c r="BW15" s="196">
        <v>0</v>
      </c>
      <c r="BX15" s="196">
        <v>0</v>
      </c>
      <c r="BY15" s="196">
        <v>0</v>
      </c>
      <c r="BZ15" s="196">
        <v>0</v>
      </c>
      <c r="CA15" s="196">
        <v>0</v>
      </c>
      <c r="CB15" s="196">
        <v>0</v>
      </c>
      <c r="CC15" s="197">
        <v>0</v>
      </c>
      <c r="CD15" s="195">
        <v>0</v>
      </c>
      <c r="CE15" s="196">
        <v>0</v>
      </c>
      <c r="CF15" s="196">
        <v>0</v>
      </c>
      <c r="CG15" s="196">
        <v>0</v>
      </c>
      <c r="CH15" s="196">
        <v>0</v>
      </c>
      <c r="CI15" s="196">
        <v>0</v>
      </c>
      <c r="CJ15" s="196">
        <v>0</v>
      </c>
      <c r="CK15" s="196">
        <v>0</v>
      </c>
      <c r="CL15" s="196">
        <v>0</v>
      </c>
      <c r="CM15" s="196">
        <v>0</v>
      </c>
      <c r="CN15" s="196">
        <v>0</v>
      </c>
      <c r="CO15" s="196">
        <v>0</v>
      </c>
      <c r="CP15" s="196">
        <v>0</v>
      </c>
      <c r="CQ15" s="196">
        <v>0</v>
      </c>
      <c r="CR15" s="196">
        <v>0</v>
      </c>
      <c r="CS15" s="197">
        <v>0</v>
      </c>
      <c r="CT15" s="195">
        <v>0</v>
      </c>
      <c r="CU15" s="196">
        <v>0</v>
      </c>
      <c r="CV15" s="196">
        <v>0</v>
      </c>
      <c r="CW15" s="196">
        <v>0</v>
      </c>
      <c r="CX15" s="196">
        <v>0</v>
      </c>
      <c r="CY15" s="196">
        <v>0</v>
      </c>
      <c r="CZ15" s="196">
        <v>0</v>
      </c>
      <c r="DA15" s="196">
        <v>0</v>
      </c>
      <c r="DB15" s="196">
        <v>0</v>
      </c>
      <c r="DC15" s="196">
        <v>0</v>
      </c>
      <c r="DD15" s="196">
        <v>0</v>
      </c>
      <c r="DE15" s="196">
        <v>0</v>
      </c>
      <c r="DF15" s="196">
        <v>0</v>
      </c>
      <c r="DG15" s="196">
        <v>0</v>
      </c>
      <c r="DH15" s="196">
        <v>0</v>
      </c>
      <c r="DI15" s="197">
        <v>0</v>
      </c>
      <c r="DJ15" s="195">
        <v>0</v>
      </c>
      <c r="DK15" s="196">
        <v>0</v>
      </c>
      <c r="DL15" s="196">
        <v>0</v>
      </c>
      <c r="DM15" s="196">
        <v>0</v>
      </c>
      <c r="DN15" s="196">
        <v>0</v>
      </c>
      <c r="DO15" s="196">
        <v>0</v>
      </c>
      <c r="DP15" s="196">
        <v>0</v>
      </c>
      <c r="DQ15" s="196">
        <v>0</v>
      </c>
      <c r="DR15" s="196">
        <v>0</v>
      </c>
      <c r="DS15" s="196">
        <v>0</v>
      </c>
      <c r="DT15" s="196">
        <v>0</v>
      </c>
      <c r="DU15" s="196">
        <v>0</v>
      </c>
      <c r="DV15" s="196">
        <v>0</v>
      </c>
      <c r="DW15" s="196">
        <v>0</v>
      </c>
      <c r="DX15" s="196">
        <v>0</v>
      </c>
      <c r="DY15" s="197">
        <v>0</v>
      </c>
      <c r="DZ15" s="195">
        <v>0</v>
      </c>
      <c r="EA15" s="196">
        <v>0</v>
      </c>
      <c r="EB15" s="196">
        <v>0</v>
      </c>
      <c r="EC15" s="196">
        <v>0</v>
      </c>
      <c r="ED15" s="196">
        <v>0</v>
      </c>
      <c r="EE15" s="196">
        <v>0</v>
      </c>
      <c r="EF15" s="196">
        <v>0</v>
      </c>
      <c r="EG15" s="196">
        <v>0</v>
      </c>
      <c r="EH15" s="196">
        <v>0</v>
      </c>
      <c r="EI15" s="196">
        <v>0</v>
      </c>
      <c r="EJ15" s="196">
        <v>0</v>
      </c>
      <c r="EK15" s="196">
        <v>0</v>
      </c>
      <c r="EL15" s="196">
        <v>0</v>
      </c>
      <c r="EM15" s="196">
        <v>0</v>
      </c>
      <c r="EN15" s="196">
        <v>0</v>
      </c>
      <c r="EO15" s="197">
        <v>0</v>
      </c>
      <c r="EP15" s="195">
        <v>0</v>
      </c>
      <c r="EQ15" s="196">
        <v>0</v>
      </c>
      <c r="ER15" s="196">
        <v>0</v>
      </c>
      <c r="ES15" s="196">
        <v>0</v>
      </c>
      <c r="ET15" s="196">
        <v>0</v>
      </c>
      <c r="EU15" s="196">
        <v>0</v>
      </c>
      <c r="EV15" s="196">
        <v>0</v>
      </c>
      <c r="EW15" s="196">
        <v>0</v>
      </c>
      <c r="EX15" s="196">
        <v>0</v>
      </c>
      <c r="EY15" s="196">
        <v>0</v>
      </c>
      <c r="EZ15" s="196">
        <v>0</v>
      </c>
      <c r="FA15" s="196">
        <v>0</v>
      </c>
      <c r="FB15" s="196">
        <v>0</v>
      </c>
      <c r="FC15" s="196">
        <v>0</v>
      </c>
      <c r="FD15" s="196">
        <v>0</v>
      </c>
      <c r="FE15" s="197">
        <v>0</v>
      </c>
    </row>
    <row r="16" spans="1:161">
      <c r="A16" s="12">
        <v>7</v>
      </c>
      <c r="B16" s="21">
        <v>3522.88404142544</v>
      </c>
      <c r="C16" s="22">
        <v>4051.3166476392557</v>
      </c>
      <c r="D16" s="22">
        <v>4403.6050517818003</v>
      </c>
      <c r="E16" s="22">
        <v>4570.0736209690549</v>
      </c>
      <c r="F16" s="22">
        <v>5484.0883451628652</v>
      </c>
      <c r="G16" s="22">
        <v>5976.2501197287638</v>
      </c>
      <c r="H16" s="22">
        <v>6751.0003340346402</v>
      </c>
      <c r="I16" s="22">
        <v>7419.0003266960275</v>
      </c>
      <c r="J16" s="22">
        <v>8032.3952828497795</v>
      </c>
      <c r="K16" s="22">
        <v>11099.370063618539</v>
      </c>
      <c r="L16" s="22">
        <v>12369.081890451644</v>
      </c>
      <c r="M16" s="22">
        <v>22582.595039820666</v>
      </c>
      <c r="N16" s="22">
        <v>24317.407606657795</v>
      </c>
      <c r="O16" s="22">
        <v>37723</v>
      </c>
      <c r="P16" s="22">
        <v>41891</v>
      </c>
      <c r="Q16" s="23">
        <v>46080.100000000006</v>
      </c>
      <c r="R16" s="195">
        <v>0</v>
      </c>
      <c r="S16" s="196">
        <v>0</v>
      </c>
      <c r="T16" s="196">
        <v>0</v>
      </c>
      <c r="U16" s="196">
        <v>0</v>
      </c>
      <c r="V16" s="196">
        <v>0</v>
      </c>
      <c r="W16" s="196">
        <v>0</v>
      </c>
      <c r="X16" s="196">
        <v>0</v>
      </c>
      <c r="Y16" s="196">
        <v>0</v>
      </c>
      <c r="Z16" s="196">
        <v>0</v>
      </c>
      <c r="AA16" s="196">
        <v>0</v>
      </c>
      <c r="AB16" s="196">
        <v>0</v>
      </c>
      <c r="AC16" s="196">
        <v>0</v>
      </c>
      <c r="AD16" s="196">
        <v>0</v>
      </c>
      <c r="AE16" s="196">
        <v>0</v>
      </c>
      <c r="AF16" s="196">
        <v>0</v>
      </c>
      <c r="AG16" s="197">
        <v>0</v>
      </c>
      <c r="AH16" s="195">
        <v>0</v>
      </c>
      <c r="AI16" s="196">
        <v>0</v>
      </c>
      <c r="AJ16" s="196">
        <v>0</v>
      </c>
      <c r="AK16" s="196">
        <v>0</v>
      </c>
      <c r="AL16" s="196">
        <v>0</v>
      </c>
      <c r="AM16" s="196">
        <v>0</v>
      </c>
      <c r="AN16" s="196">
        <v>0</v>
      </c>
      <c r="AO16" s="196">
        <v>0</v>
      </c>
      <c r="AP16" s="196">
        <v>0</v>
      </c>
      <c r="AQ16" s="196">
        <v>0</v>
      </c>
      <c r="AR16" s="196">
        <v>0</v>
      </c>
      <c r="AS16" s="196">
        <v>0</v>
      </c>
      <c r="AT16" s="196">
        <v>0</v>
      </c>
      <c r="AU16" s="196">
        <v>0</v>
      </c>
      <c r="AV16" s="196">
        <v>0</v>
      </c>
      <c r="AW16" s="197">
        <v>0</v>
      </c>
      <c r="AX16" s="195">
        <v>0</v>
      </c>
      <c r="AY16" s="196">
        <v>0</v>
      </c>
      <c r="AZ16" s="196">
        <v>0</v>
      </c>
      <c r="BA16" s="196">
        <v>0</v>
      </c>
      <c r="BB16" s="196">
        <v>0</v>
      </c>
      <c r="BC16" s="196">
        <v>0</v>
      </c>
      <c r="BD16" s="196">
        <v>0</v>
      </c>
      <c r="BE16" s="196">
        <v>0</v>
      </c>
      <c r="BF16" s="196">
        <v>0</v>
      </c>
      <c r="BG16" s="196">
        <v>0</v>
      </c>
      <c r="BH16" s="196">
        <v>0</v>
      </c>
      <c r="BI16" s="196">
        <v>0</v>
      </c>
      <c r="BJ16" s="196">
        <v>0</v>
      </c>
      <c r="BK16" s="196">
        <v>0</v>
      </c>
      <c r="BL16" s="196">
        <v>0</v>
      </c>
      <c r="BM16" s="197">
        <v>0</v>
      </c>
      <c r="BN16" s="195">
        <v>0</v>
      </c>
      <c r="BO16" s="196">
        <v>0</v>
      </c>
      <c r="BP16" s="196">
        <v>0</v>
      </c>
      <c r="BQ16" s="196">
        <v>0</v>
      </c>
      <c r="BR16" s="196">
        <v>0</v>
      </c>
      <c r="BS16" s="196">
        <v>0</v>
      </c>
      <c r="BT16" s="196">
        <v>0</v>
      </c>
      <c r="BU16" s="196">
        <v>0</v>
      </c>
      <c r="BV16" s="196">
        <v>0</v>
      </c>
      <c r="BW16" s="196">
        <v>0</v>
      </c>
      <c r="BX16" s="196">
        <v>0</v>
      </c>
      <c r="BY16" s="196">
        <v>0</v>
      </c>
      <c r="BZ16" s="196">
        <v>0</v>
      </c>
      <c r="CA16" s="196">
        <v>0</v>
      </c>
      <c r="CB16" s="196">
        <v>0</v>
      </c>
      <c r="CC16" s="197">
        <v>0</v>
      </c>
      <c r="CD16" s="195">
        <v>0</v>
      </c>
      <c r="CE16" s="196">
        <v>0</v>
      </c>
      <c r="CF16" s="196">
        <v>0</v>
      </c>
      <c r="CG16" s="196">
        <v>0</v>
      </c>
      <c r="CH16" s="196">
        <v>0</v>
      </c>
      <c r="CI16" s="196">
        <v>0</v>
      </c>
      <c r="CJ16" s="196">
        <v>0</v>
      </c>
      <c r="CK16" s="196">
        <v>0</v>
      </c>
      <c r="CL16" s="196">
        <v>0</v>
      </c>
      <c r="CM16" s="196">
        <v>0</v>
      </c>
      <c r="CN16" s="196">
        <v>0</v>
      </c>
      <c r="CO16" s="196">
        <v>0</v>
      </c>
      <c r="CP16" s="196">
        <v>0</v>
      </c>
      <c r="CQ16" s="196">
        <v>0</v>
      </c>
      <c r="CR16" s="196">
        <v>0</v>
      </c>
      <c r="CS16" s="197">
        <v>0</v>
      </c>
      <c r="CT16" s="195">
        <v>0</v>
      </c>
      <c r="CU16" s="196">
        <v>0</v>
      </c>
      <c r="CV16" s="196">
        <v>0</v>
      </c>
      <c r="CW16" s="196">
        <v>0</v>
      </c>
      <c r="CX16" s="196">
        <v>0</v>
      </c>
      <c r="CY16" s="196">
        <v>0</v>
      </c>
      <c r="CZ16" s="196">
        <v>0</v>
      </c>
      <c r="DA16" s="196">
        <v>0</v>
      </c>
      <c r="DB16" s="196">
        <v>0</v>
      </c>
      <c r="DC16" s="196">
        <v>0</v>
      </c>
      <c r="DD16" s="196">
        <v>0</v>
      </c>
      <c r="DE16" s="196">
        <v>0</v>
      </c>
      <c r="DF16" s="196">
        <v>0</v>
      </c>
      <c r="DG16" s="196">
        <v>0</v>
      </c>
      <c r="DH16" s="196">
        <v>0</v>
      </c>
      <c r="DI16" s="197">
        <v>0</v>
      </c>
      <c r="DJ16" s="195">
        <v>0</v>
      </c>
      <c r="DK16" s="196">
        <v>0</v>
      </c>
      <c r="DL16" s="196">
        <v>0</v>
      </c>
      <c r="DM16" s="196">
        <v>0</v>
      </c>
      <c r="DN16" s="196">
        <v>0</v>
      </c>
      <c r="DO16" s="196">
        <v>0</v>
      </c>
      <c r="DP16" s="196">
        <v>0</v>
      </c>
      <c r="DQ16" s="196">
        <v>0</v>
      </c>
      <c r="DR16" s="196">
        <v>0</v>
      </c>
      <c r="DS16" s="196">
        <v>0</v>
      </c>
      <c r="DT16" s="196">
        <v>0</v>
      </c>
      <c r="DU16" s="196">
        <v>0</v>
      </c>
      <c r="DV16" s="196">
        <v>0</v>
      </c>
      <c r="DW16" s="196">
        <v>0</v>
      </c>
      <c r="DX16" s="196">
        <v>0</v>
      </c>
      <c r="DY16" s="197">
        <v>0</v>
      </c>
      <c r="DZ16" s="195">
        <v>0</v>
      </c>
      <c r="EA16" s="196">
        <v>0</v>
      </c>
      <c r="EB16" s="196">
        <v>0</v>
      </c>
      <c r="EC16" s="196">
        <v>0</v>
      </c>
      <c r="ED16" s="196">
        <v>0</v>
      </c>
      <c r="EE16" s="196">
        <v>0</v>
      </c>
      <c r="EF16" s="196">
        <v>0</v>
      </c>
      <c r="EG16" s="196">
        <v>0</v>
      </c>
      <c r="EH16" s="196">
        <v>0</v>
      </c>
      <c r="EI16" s="196">
        <v>0</v>
      </c>
      <c r="EJ16" s="196">
        <v>0</v>
      </c>
      <c r="EK16" s="196">
        <v>0</v>
      </c>
      <c r="EL16" s="196">
        <v>0</v>
      </c>
      <c r="EM16" s="196">
        <v>0</v>
      </c>
      <c r="EN16" s="196">
        <v>0</v>
      </c>
      <c r="EO16" s="197">
        <v>0</v>
      </c>
      <c r="EP16" s="195">
        <v>0</v>
      </c>
      <c r="EQ16" s="196">
        <v>0</v>
      </c>
      <c r="ER16" s="196">
        <v>0</v>
      </c>
      <c r="ES16" s="196">
        <v>0</v>
      </c>
      <c r="ET16" s="196">
        <v>0</v>
      </c>
      <c r="EU16" s="196">
        <v>0</v>
      </c>
      <c r="EV16" s="196">
        <v>0</v>
      </c>
      <c r="EW16" s="196">
        <v>0</v>
      </c>
      <c r="EX16" s="196">
        <v>0</v>
      </c>
      <c r="EY16" s="196">
        <v>0</v>
      </c>
      <c r="EZ16" s="196">
        <v>0</v>
      </c>
      <c r="FA16" s="196">
        <v>0</v>
      </c>
      <c r="FB16" s="196">
        <v>0</v>
      </c>
      <c r="FC16" s="196">
        <v>0</v>
      </c>
      <c r="FD16" s="196">
        <v>0</v>
      </c>
      <c r="FE16" s="197">
        <v>0</v>
      </c>
    </row>
    <row r="17" spans="1:161">
      <c r="A17" s="12">
        <v>8</v>
      </c>
      <c r="B17" s="21">
        <v>3522.88404142544</v>
      </c>
      <c r="C17" s="22">
        <v>4051.3166476392557</v>
      </c>
      <c r="D17" s="22">
        <v>4403.6050517818003</v>
      </c>
      <c r="E17" s="22">
        <v>4570.0736209690549</v>
      </c>
      <c r="F17" s="22">
        <v>5484.0883451628652</v>
      </c>
      <c r="G17" s="22">
        <v>5976.2501197287638</v>
      </c>
      <c r="H17" s="22">
        <v>6751.0003340346402</v>
      </c>
      <c r="I17" s="22">
        <v>7419.0003266960275</v>
      </c>
      <c r="J17" s="22">
        <v>8032.3952828497795</v>
      </c>
      <c r="K17" s="22">
        <v>11099.370063618539</v>
      </c>
      <c r="L17" s="22">
        <v>12369.081890451644</v>
      </c>
      <c r="M17" s="22">
        <v>22582.595039820666</v>
      </c>
      <c r="N17" s="22">
        <v>24317.407606657795</v>
      </c>
      <c r="O17" s="22">
        <v>37723</v>
      </c>
      <c r="P17" s="22">
        <v>41891</v>
      </c>
      <c r="Q17" s="23">
        <v>46080.100000000006</v>
      </c>
      <c r="R17" s="195">
        <v>0</v>
      </c>
      <c r="S17" s="196">
        <v>0</v>
      </c>
      <c r="T17" s="196">
        <v>0</v>
      </c>
      <c r="U17" s="196">
        <v>0</v>
      </c>
      <c r="V17" s="196">
        <v>0</v>
      </c>
      <c r="W17" s="196">
        <v>0</v>
      </c>
      <c r="X17" s="196">
        <v>0</v>
      </c>
      <c r="Y17" s="196">
        <v>0</v>
      </c>
      <c r="Z17" s="196">
        <v>0</v>
      </c>
      <c r="AA17" s="196">
        <v>0</v>
      </c>
      <c r="AB17" s="196">
        <v>0</v>
      </c>
      <c r="AC17" s="196">
        <v>0</v>
      </c>
      <c r="AD17" s="196">
        <v>0</v>
      </c>
      <c r="AE17" s="196">
        <v>0</v>
      </c>
      <c r="AF17" s="196">
        <v>0</v>
      </c>
      <c r="AG17" s="197">
        <v>0</v>
      </c>
      <c r="AH17" s="195">
        <v>0</v>
      </c>
      <c r="AI17" s="196">
        <v>0</v>
      </c>
      <c r="AJ17" s="196">
        <v>0</v>
      </c>
      <c r="AK17" s="196">
        <v>0</v>
      </c>
      <c r="AL17" s="196">
        <v>0</v>
      </c>
      <c r="AM17" s="196">
        <v>0</v>
      </c>
      <c r="AN17" s="196">
        <v>0</v>
      </c>
      <c r="AO17" s="196">
        <v>0</v>
      </c>
      <c r="AP17" s="196">
        <v>0</v>
      </c>
      <c r="AQ17" s="196">
        <v>0</v>
      </c>
      <c r="AR17" s="196">
        <v>0</v>
      </c>
      <c r="AS17" s="196">
        <v>0</v>
      </c>
      <c r="AT17" s="196">
        <v>0</v>
      </c>
      <c r="AU17" s="196">
        <v>0</v>
      </c>
      <c r="AV17" s="196">
        <v>0</v>
      </c>
      <c r="AW17" s="197">
        <v>0</v>
      </c>
      <c r="AX17" s="195">
        <v>0</v>
      </c>
      <c r="AY17" s="196">
        <v>0</v>
      </c>
      <c r="AZ17" s="196">
        <v>0</v>
      </c>
      <c r="BA17" s="196">
        <v>0</v>
      </c>
      <c r="BB17" s="196">
        <v>0</v>
      </c>
      <c r="BC17" s="196">
        <v>0</v>
      </c>
      <c r="BD17" s="196">
        <v>0</v>
      </c>
      <c r="BE17" s="196">
        <v>0</v>
      </c>
      <c r="BF17" s="196">
        <v>0</v>
      </c>
      <c r="BG17" s="196">
        <v>0</v>
      </c>
      <c r="BH17" s="196">
        <v>0</v>
      </c>
      <c r="BI17" s="196">
        <v>0</v>
      </c>
      <c r="BJ17" s="196">
        <v>0</v>
      </c>
      <c r="BK17" s="196">
        <v>0</v>
      </c>
      <c r="BL17" s="196">
        <v>0</v>
      </c>
      <c r="BM17" s="197">
        <v>0</v>
      </c>
      <c r="BN17" s="195">
        <v>0</v>
      </c>
      <c r="BO17" s="196">
        <v>0</v>
      </c>
      <c r="BP17" s="196">
        <v>0</v>
      </c>
      <c r="BQ17" s="196">
        <v>0</v>
      </c>
      <c r="BR17" s="196">
        <v>0</v>
      </c>
      <c r="BS17" s="196">
        <v>0</v>
      </c>
      <c r="BT17" s="196">
        <v>0</v>
      </c>
      <c r="BU17" s="196">
        <v>0</v>
      </c>
      <c r="BV17" s="196">
        <v>0</v>
      </c>
      <c r="BW17" s="196">
        <v>0</v>
      </c>
      <c r="BX17" s="196">
        <v>0</v>
      </c>
      <c r="BY17" s="196">
        <v>0</v>
      </c>
      <c r="BZ17" s="196">
        <v>0</v>
      </c>
      <c r="CA17" s="196">
        <v>0</v>
      </c>
      <c r="CB17" s="196">
        <v>0</v>
      </c>
      <c r="CC17" s="197">
        <v>0</v>
      </c>
      <c r="CD17" s="195">
        <v>0</v>
      </c>
      <c r="CE17" s="196">
        <v>0</v>
      </c>
      <c r="CF17" s="196">
        <v>0</v>
      </c>
      <c r="CG17" s="196">
        <v>0</v>
      </c>
      <c r="CH17" s="196">
        <v>0</v>
      </c>
      <c r="CI17" s="196">
        <v>0</v>
      </c>
      <c r="CJ17" s="196">
        <v>0</v>
      </c>
      <c r="CK17" s="196">
        <v>0</v>
      </c>
      <c r="CL17" s="196">
        <v>0</v>
      </c>
      <c r="CM17" s="196">
        <v>0</v>
      </c>
      <c r="CN17" s="196">
        <v>0</v>
      </c>
      <c r="CO17" s="196">
        <v>0</v>
      </c>
      <c r="CP17" s="196">
        <v>0</v>
      </c>
      <c r="CQ17" s="196">
        <v>0</v>
      </c>
      <c r="CR17" s="196">
        <v>0</v>
      </c>
      <c r="CS17" s="197">
        <v>0</v>
      </c>
      <c r="CT17" s="195">
        <v>0</v>
      </c>
      <c r="CU17" s="196">
        <v>0</v>
      </c>
      <c r="CV17" s="196">
        <v>0</v>
      </c>
      <c r="CW17" s="196">
        <v>0</v>
      </c>
      <c r="CX17" s="196">
        <v>0</v>
      </c>
      <c r="CY17" s="196">
        <v>0</v>
      </c>
      <c r="CZ17" s="196">
        <v>0</v>
      </c>
      <c r="DA17" s="196">
        <v>0</v>
      </c>
      <c r="DB17" s="196">
        <v>0</v>
      </c>
      <c r="DC17" s="196">
        <v>0</v>
      </c>
      <c r="DD17" s="196">
        <v>0</v>
      </c>
      <c r="DE17" s="196">
        <v>0</v>
      </c>
      <c r="DF17" s="196">
        <v>0</v>
      </c>
      <c r="DG17" s="196">
        <v>0</v>
      </c>
      <c r="DH17" s="196">
        <v>0</v>
      </c>
      <c r="DI17" s="197">
        <v>0</v>
      </c>
      <c r="DJ17" s="195">
        <v>0</v>
      </c>
      <c r="DK17" s="196">
        <v>0</v>
      </c>
      <c r="DL17" s="196">
        <v>0</v>
      </c>
      <c r="DM17" s="196">
        <v>0</v>
      </c>
      <c r="DN17" s="196">
        <v>0</v>
      </c>
      <c r="DO17" s="196">
        <v>0</v>
      </c>
      <c r="DP17" s="196">
        <v>0</v>
      </c>
      <c r="DQ17" s="196">
        <v>0</v>
      </c>
      <c r="DR17" s="196">
        <v>0</v>
      </c>
      <c r="DS17" s="196">
        <v>0</v>
      </c>
      <c r="DT17" s="196">
        <v>0</v>
      </c>
      <c r="DU17" s="196">
        <v>0</v>
      </c>
      <c r="DV17" s="196">
        <v>0</v>
      </c>
      <c r="DW17" s="196">
        <v>0</v>
      </c>
      <c r="DX17" s="196">
        <v>0</v>
      </c>
      <c r="DY17" s="197">
        <v>0</v>
      </c>
      <c r="DZ17" s="195">
        <v>0</v>
      </c>
      <c r="EA17" s="196">
        <v>0</v>
      </c>
      <c r="EB17" s="196">
        <v>0</v>
      </c>
      <c r="EC17" s="196">
        <v>0</v>
      </c>
      <c r="ED17" s="196">
        <v>0</v>
      </c>
      <c r="EE17" s="196">
        <v>0</v>
      </c>
      <c r="EF17" s="196">
        <v>0</v>
      </c>
      <c r="EG17" s="196">
        <v>0</v>
      </c>
      <c r="EH17" s="196">
        <v>0</v>
      </c>
      <c r="EI17" s="196">
        <v>0</v>
      </c>
      <c r="EJ17" s="196">
        <v>0</v>
      </c>
      <c r="EK17" s="196">
        <v>0</v>
      </c>
      <c r="EL17" s="196">
        <v>0</v>
      </c>
      <c r="EM17" s="196">
        <v>0</v>
      </c>
      <c r="EN17" s="196">
        <v>0</v>
      </c>
      <c r="EO17" s="197">
        <v>0</v>
      </c>
      <c r="EP17" s="195">
        <v>0</v>
      </c>
      <c r="EQ17" s="196">
        <v>0</v>
      </c>
      <c r="ER17" s="196">
        <v>0</v>
      </c>
      <c r="ES17" s="196">
        <v>0</v>
      </c>
      <c r="ET17" s="196">
        <v>0</v>
      </c>
      <c r="EU17" s="196">
        <v>0</v>
      </c>
      <c r="EV17" s="196">
        <v>0</v>
      </c>
      <c r="EW17" s="196">
        <v>0</v>
      </c>
      <c r="EX17" s="196">
        <v>0</v>
      </c>
      <c r="EY17" s="196">
        <v>0</v>
      </c>
      <c r="EZ17" s="196">
        <v>0</v>
      </c>
      <c r="FA17" s="196">
        <v>0</v>
      </c>
      <c r="FB17" s="196">
        <v>0</v>
      </c>
      <c r="FC17" s="196">
        <v>0</v>
      </c>
      <c r="FD17" s="196">
        <v>0</v>
      </c>
      <c r="FE17" s="197">
        <v>0</v>
      </c>
    </row>
    <row r="18" spans="1:161">
      <c r="A18" s="12">
        <v>9</v>
      </c>
      <c r="B18" s="21">
        <v>3522.88404142544</v>
      </c>
      <c r="C18" s="22">
        <v>4051.3166476392557</v>
      </c>
      <c r="D18" s="22">
        <v>4403.6050517818003</v>
      </c>
      <c r="E18" s="22">
        <v>4570.0736209690549</v>
      </c>
      <c r="F18" s="22">
        <v>5484.0883451628652</v>
      </c>
      <c r="G18" s="22">
        <v>5976.2501197287638</v>
      </c>
      <c r="H18" s="22">
        <v>6751.0003340346402</v>
      </c>
      <c r="I18" s="22">
        <v>7419.0003266960275</v>
      </c>
      <c r="J18" s="22">
        <v>8032.3952828497795</v>
      </c>
      <c r="K18" s="22">
        <v>11099.370063618539</v>
      </c>
      <c r="L18" s="22">
        <v>12369.081890451644</v>
      </c>
      <c r="M18" s="22">
        <v>22582.595039820666</v>
      </c>
      <c r="N18" s="22">
        <v>24317.407606657795</v>
      </c>
      <c r="O18" s="22">
        <v>37723</v>
      </c>
      <c r="P18" s="22">
        <v>41891</v>
      </c>
      <c r="Q18" s="23">
        <v>46080.100000000006</v>
      </c>
      <c r="R18" s="195">
        <v>0</v>
      </c>
      <c r="S18" s="196">
        <v>0</v>
      </c>
      <c r="T18" s="196">
        <v>0</v>
      </c>
      <c r="U18" s="196">
        <v>0</v>
      </c>
      <c r="V18" s="196">
        <v>0</v>
      </c>
      <c r="W18" s="196">
        <v>0</v>
      </c>
      <c r="X18" s="196">
        <v>0</v>
      </c>
      <c r="Y18" s="196">
        <v>0</v>
      </c>
      <c r="Z18" s="196">
        <v>0</v>
      </c>
      <c r="AA18" s="196">
        <v>0</v>
      </c>
      <c r="AB18" s="196">
        <v>0</v>
      </c>
      <c r="AC18" s="196">
        <v>0</v>
      </c>
      <c r="AD18" s="196">
        <v>0</v>
      </c>
      <c r="AE18" s="196">
        <v>0</v>
      </c>
      <c r="AF18" s="196">
        <v>0</v>
      </c>
      <c r="AG18" s="197">
        <v>0</v>
      </c>
      <c r="AH18" s="195">
        <v>0</v>
      </c>
      <c r="AI18" s="196">
        <v>0</v>
      </c>
      <c r="AJ18" s="196">
        <v>0</v>
      </c>
      <c r="AK18" s="196">
        <v>0</v>
      </c>
      <c r="AL18" s="196">
        <v>0</v>
      </c>
      <c r="AM18" s="196">
        <v>0</v>
      </c>
      <c r="AN18" s="196">
        <v>0</v>
      </c>
      <c r="AO18" s="196">
        <v>0</v>
      </c>
      <c r="AP18" s="196">
        <v>0</v>
      </c>
      <c r="AQ18" s="196">
        <v>0</v>
      </c>
      <c r="AR18" s="196">
        <v>0</v>
      </c>
      <c r="AS18" s="196">
        <v>0</v>
      </c>
      <c r="AT18" s="196">
        <v>0</v>
      </c>
      <c r="AU18" s="196">
        <v>0</v>
      </c>
      <c r="AV18" s="196">
        <v>0</v>
      </c>
      <c r="AW18" s="197">
        <v>0</v>
      </c>
      <c r="AX18" s="195">
        <v>0</v>
      </c>
      <c r="AY18" s="196">
        <v>0</v>
      </c>
      <c r="AZ18" s="196">
        <v>0</v>
      </c>
      <c r="BA18" s="196">
        <v>0</v>
      </c>
      <c r="BB18" s="196">
        <v>0</v>
      </c>
      <c r="BC18" s="196">
        <v>0</v>
      </c>
      <c r="BD18" s="196">
        <v>0</v>
      </c>
      <c r="BE18" s="196">
        <v>0</v>
      </c>
      <c r="BF18" s="196">
        <v>0</v>
      </c>
      <c r="BG18" s="196">
        <v>0</v>
      </c>
      <c r="BH18" s="196">
        <v>0</v>
      </c>
      <c r="BI18" s="196">
        <v>0</v>
      </c>
      <c r="BJ18" s="196">
        <v>0</v>
      </c>
      <c r="BK18" s="196">
        <v>0</v>
      </c>
      <c r="BL18" s="196">
        <v>0</v>
      </c>
      <c r="BM18" s="197">
        <v>0</v>
      </c>
      <c r="BN18" s="195">
        <v>0</v>
      </c>
      <c r="BO18" s="196">
        <v>0</v>
      </c>
      <c r="BP18" s="196">
        <v>0</v>
      </c>
      <c r="BQ18" s="196">
        <v>0</v>
      </c>
      <c r="BR18" s="196">
        <v>0</v>
      </c>
      <c r="BS18" s="196">
        <v>0</v>
      </c>
      <c r="BT18" s="196">
        <v>0</v>
      </c>
      <c r="BU18" s="196">
        <v>0</v>
      </c>
      <c r="BV18" s="196">
        <v>0</v>
      </c>
      <c r="BW18" s="196">
        <v>0</v>
      </c>
      <c r="BX18" s="196">
        <v>0</v>
      </c>
      <c r="BY18" s="196">
        <v>0</v>
      </c>
      <c r="BZ18" s="196">
        <v>0</v>
      </c>
      <c r="CA18" s="196">
        <v>0</v>
      </c>
      <c r="CB18" s="196">
        <v>0</v>
      </c>
      <c r="CC18" s="197">
        <v>0</v>
      </c>
      <c r="CD18" s="195">
        <v>0</v>
      </c>
      <c r="CE18" s="196">
        <v>0</v>
      </c>
      <c r="CF18" s="196">
        <v>0</v>
      </c>
      <c r="CG18" s="196">
        <v>0</v>
      </c>
      <c r="CH18" s="196">
        <v>0</v>
      </c>
      <c r="CI18" s="196">
        <v>0</v>
      </c>
      <c r="CJ18" s="196">
        <v>0</v>
      </c>
      <c r="CK18" s="196">
        <v>0</v>
      </c>
      <c r="CL18" s="196">
        <v>0</v>
      </c>
      <c r="CM18" s="196">
        <v>0</v>
      </c>
      <c r="CN18" s="196">
        <v>0</v>
      </c>
      <c r="CO18" s="196">
        <v>0</v>
      </c>
      <c r="CP18" s="196">
        <v>0</v>
      </c>
      <c r="CQ18" s="196">
        <v>0</v>
      </c>
      <c r="CR18" s="196">
        <v>0</v>
      </c>
      <c r="CS18" s="197">
        <v>0</v>
      </c>
      <c r="CT18" s="195">
        <v>0</v>
      </c>
      <c r="CU18" s="196">
        <v>0</v>
      </c>
      <c r="CV18" s="196">
        <v>0</v>
      </c>
      <c r="CW18" s="196">
        <v>0</v>
      </c>
      <c r="CX18" s="196">
        <v>0</v>
      </c>
      <c r="CY18" s="196">
        <v>0</v>
      </c>
      <c r="CZ18" s="196">
        <v>0</v>
      </c>
      <c r="DA18" s="196">
        <v>0</v>
      </c>
      <c r="DB18" s="196">
        <v>0</v>
      </c>
      <c r="DC18" s="196">
        <v>0</v>
      </c>
      <c r="DD18" s="196">
        <v>0</v>
      </c>
      <c r="DE18" s="196">
        <v>0</v>
      </c>
      <c r="DF18" s="196">
        <v>0</v>
      </c>
      <c r="DG18" s="196">
        <v>0</v>
      </c>
      <c r="DH18" s="196">
        <v>0</v>
      </c>
      <c r="DI18" s="197">
        <v>0</v>
      </c>
      <c r="DJ18" s="195">
        <v>0</v>
      </c>
      <c r="DK18" s="196">
        <v>0</v>
      </c>
      <c r="DL18" s="196">
        <v>0</v>
      </c>
      <c r="DM18" s="196">
        <v>0</v>
      </c>
      <c r="DN18" s="196">
        <v>0</v>
      </c>
      <c r="DO18" s="196">
        <v>0</v>
      </c>
      <c r="DP18" s="196">
        <v>0</v>
      </c>
      <c r="DQ18" s="196">
        <v>0</v>
      </c>
      <c r="DR18" s="196">
        <v>0</v>
      </c>
      <c r="DS18" s="196">
        <v>0</v>
      </c>
      <c r="DT18" s="196">
        <v>0</v>
      </c>
      <c r="DU18" s="196">
        <v>0</v>
      </c>
      <c r="DV18" s="196">
        <v>0</v>
      </c>
      <c r="DW18" s="196">
        <v>0</v>
      </c>
      <c r="DX18" s="196">
        <v>0</v>
      </c>
      <c r="DY18" s="197">
        <v>0</v>
      </c>
      <c r="DZ18" s="195">
        <v>0</v>
      </c>
      <c r="EA18" s="196">
        <v>0</v>
      </c>
      <c r="EB18" s="196">
        <v>0</v>
      </c>
      <c r="EC18" s="196">
        <v>0</v>
      </c>
      <c r="ED18" s="196">
        <v>0</v>
      </c>
      <c r="EE18" s="196">
        <v>0</v>
      </c>
      <c r="EF18" s="196">
        <v>0</v>
      </c>
      <c r="EG18" s="196">
        <v>0</v>
      </c>
      <c r="EH18" s="196">
        <v>0</v>
      </c>
      <c r="EI18" s="196">
        <v>0</v>
      </c>
      <c r="EJ18" s="196">
        <v>0</v>
      </c>
      <c r="EK18" s="196">
        <v>0</v>
      </c>
      <c r="EL18" s="196">
        <v>0</v>
      </c>
      <c r="EM18" s="196">
        <v>0</v>
      </c>
      <c r="EN18" s="196">
        <v>0</v>
      </c>
      <c r="EO18" s="197">
        <v>0</v>
      </c>
      <c r="EP18" s="195">
        <v>0</v>
      </c>
      <c r="EQ18" s="196">
        <v>0</v>
      </c>
      <c r="ER18" s="196">
        <v>0</v>
      </c>
      <c r="ES18" s="196">
        <v>0</v>
      </c>
      <c r="ET18" s="196">
        <v>0</v>
      </c>
      <c r="EU18" s="196">
        <v>0</v>
      </c>
      <c r="EV18" s="196">
        <v>0</v>
      </c>
      <c r="EW18" s="196">
        <v>0</v>
      </c>
      <c r="EX18" s="196">
        <v>0</v>
      </c>
      <c r="EY18" s="196">
        <v>0</v>
      </c>
      <c r="EZ18" s="196">
        <v>0</v>
      </c>
      <c r="FA18" s="196">
        <v>0</v>
      </c>
      <c r="FB18" s="196">
        <v>0</v>
      </c>
      <c r="FC18" s="196">
        <v>0</v>
      </c>
      <c r="FD18" s="196">
        <v>0</v>
      </c>
      <c r="FE18" s="197">
        <v>0</v>
      </c>
    </row>
    <row r="19" spans="1:161">
      <c r="A19" s="12">
        <v>10</v>
      </c>
      <c r="B19" s="21">
        <v>3522.88404142544</v>
      </c>
      <c r="C19" s="22">
        <v>4051.3166476392557</v>
      </c>
      <c r="D19" s="22">
        <v>4403.6050517818003</v>
      </c>
      <c r="E19" s="22">
        <v>4570.0736209690549</v>
      </c>
      <c r="F19" s="22">
        <v>5484.0883451628652</v>
      </c>
      <c r="G19" s="22">
        <v>5976.2501197287638</v>
      </c>
      <c r="H19" s="22">
        <v>6751.0003340346402</v>
      </c>
      <c r="I19" s="22">
        <v>7419.0003266960275</v>
      </c>
      <c r="J19" s="22">
        <v>8032.3952828497795</v>
      </c>
      <c r="K19" s="22">
        <v>11099.370063618539</v>
      </c>
      <c r="L19" s="22">
        <v>12369.081890451644</v>
      </c>
      <c r="M19" s="22">
        <v>22582.595039820666</v>
      </c>
      <c r="N19" s="22">
        <v>24317.407606657795</v>
      </c>
      <c r="O19" s="22">
        <v>37723</v>
      </c>
      <c r="P19" s="22">
        <v>41891</v>
      </c>
      <c r="Q19" s="23">
        <v>46080.100000000006</v>
      </c>
      <c r="R19" s="195">
        <v>0</v>
      </c>
      <c r="S19" s="196">
        <v>0</v>
      </c>
      <c r="T19" s="196">
        <v>0</v>
      </c>
      <c r="U19" s="196">
        <v>0</v>
      </c>
      <c r="V19" s="196">
        <v>0</v>
      </c>
      <c r="W19" s="196">
        <v>0</v>
      </c>
      <c r="X19" s="196">
        <v>0</v>
      </c>
      <c r="Y19" s="196">
        <v>0</v>
      </c>
      <c r="Z19" s="196">
        <v>0</v>
      </c>
      <c r="AA19" s="196">
        <v>0</v>
      </c>
      <c r="AB19" s="196">
        <v>0</v>
      </c>
      <c r="AC19" s="196">
        <v>0</v>
      </c>
      <c r="AD19" s="196">
        <v>0</v>
      </c>
      <c r="AE19" s="196">
        <v>0</v>
      </c>
      <c r="AF19" s="196">
        <v>0</v>
      </c>
      <c r="AG19" s="197">
        <v>0</v>
      </c>
      <c r="AH19" s="195">
        <v>0</v>
      </c>
      <c r="AI19" s="196">
        <v>0</v>
      </c>
      <c r="AJ19" s="196">
        <v>0</v>
      </c>
      <c r="AK19" s="196">
        <v>0</v>
      </c>
      <c r="AL19" s="196">
        <v>0</v>
      </c>
      <c r="AM19" s="196">
        <v>0</v>
      </c>
      <c r="AN19" s="196">
        <v>0</v>
      </c>
      <c r="AO19" s="196">
        <v>0</v>
      </c>
      <c r="AP19" s="196">
        <v>0</v>
      </c>
      <c r="AQ19" s="196">
        <v>0</v>
      </c>
      <c r="AR19" s="196">
        <v>0</v>
      </c>
      <c r="AS19" s="196">
        <v>0</v>
      </c>
      <c r="AT19" s="196">
        <v>0</v>
      </c>
      <c r="AU19" s="196">
        <v>0</v>
      </c>
      <c r="AV19" s="196">
        <v>0</v>
      </c>
      <c r="AW19" s="197">
        <v>0</v>
      </c>
      <c r="AX19" s="195">
        <v>0</v>
      </c>
      <c r="AY19" s="196">
        <v>0</v>
      </c>
      <c r="AZ19" s="196">
        <v>0</v>
      </c>
      <c r="BA19" s="196">
        <v>0</v>
      </c>
      <c r="BB19" s="196">
        <v>0</v>
      </c>
      <c r="BC19" s="196">
        <v>0</v>
      </c>
      <c r="BD19" s="196">
        <v>0</v>
      </c>
      <c r="BE19" s="196">
        <v>0</v>
      </c>
      <c r="BF19" s="196">
        <v>0</v>
      </c>
      <c r="BG19" s="196">
        <v>0</v>
      </c>
      <c r="BH19" s="196">
        <v>0</v>
      </c>
      <c r="BI19" s="196">
        <v>0</v>
      </c>
      <c r="BJ19" s="196">
        <v>0</v>
      </c>
      <c r="BK19" s="196">
        <v>0</v>
      </c>
      <c r="BL19" s="196">
        <v>0</v>
      </c>
      <c r="BM19" s="197">
        <v>0</v>
      </c>
      <c r="BN19" s="195">
        <v>0</v>
      </c>
      <c r="BO19" s="196">
        <v>0</v>
      </c>
      <c r="BP19" s="196">
        <v>0</v>
      </c>
      <c r="BQ19" s="196">
        <v>0</v>
      </c>
      <c r="BR19" s="196">
        <v>0</v>
      </c>
      <c r="BS19" s="196">
        <v>0</v>
      </c>
      <c r="BT19" s="196">
        <v>0</v>
      </c>
      <c r="BU19" s="196">
        <v>0</v>
      </c>
      <c r="BV19" s="196">
        <v>0</v>
      </c>
      <c r="BW19" s="196">
        <v>0</v>
      </c>
      <c r="BX19" s="196">
        <v>0</v>
      </c>
      <c r="BY19" s="196">
        <v>0</v>
      </c>
      <c r="BZ19" s="196">
        <v>0</v>
      </c>
      <c r="CA19" s="196">
        <v>0</v>
      </c>
      <c r="CB19" s="196">
        <v>0</v>
      </c>
      <c r="CC19" s="197">
        <v>0</v>
      </c>
      <c r="CD19" s="195">
        <v>0</v>
      </c>
      <c r="CE19" s="196">
        <v>0</v>
      </c>
      <c r="CF19" s="196">
        <v>0</v>
      </c>
      <c r="CG19" s="196">
        <v>0</v>
      </c>
      <c r="CH19" s="196">
        <v>0</v>
      </c>
      <c r="CI19" s="196">
        <v>0</v>
      </c>
      <c r="CJ19" s="196">
        <v>0</v>
      </c>
      <c r="CK19" s="196">
        <v>0</v>
      </c>
      <c r="CL19" s="196">
        <v>0</v>
      </c>
      <c r="CM19" s="196">
        <v>0</v>
      </c>
      <c r="CN19" s="196">
        <v>0</v>
      </c>
      <c r="CO19" s="196">
        <v>0</v>
      </c>
      <c r="CP19" s="196">
        <v>0</v>
      </c>
      <c r="CQ19" s="196">
        <v>0</v>
      </c>
      <c r="CR19" s="196">
        <v>0</v>
      </c>
      <c r="CS19" s="197">
        <v>0</v>
      </c>
      <c r="CT19" s="195">
        <v>0</v>
      </c>
      <c r="CU19" s="196">
        <v>0</v>
      </c>
      <c r="CV19" s="196">
        <v>0</v>
      </c>
      <c r="CW19" s="196">
        <v>0</v>
      </c>
      <c r="CX19" s="196">
        <v>0</v>
      </c>
      <c r="CY19" s="196">
        <v>0</v>
      </c>
      <c r="CZ19" s="196">
        <v>0</v>
      </c>
      <c r="DA19" s="196">
        <v>0</v>
      </c>
      <c r="DB19" s="196">
        <v>0</v>
      </c>
      <c r="DC19" s="196">
        <v>0</v>
      </c>
      <c r="DD19" s="196">
        <v>0</v>
      </c>
      <c r="DE19" s="196">
        <v>0</v>
      </c>
      <c r="DF19" s="196">
        <v>0</v>
      </c>
      <c r="DG19" s="196">
        <v>0</v>
      </c>
      <c r="DH19" s="196">
        <v>0</v>
      </c>
      <c r="DI19" s="197">
        <v>0</v>
      </c>
      <c r="DJ19" s="195">
        <v>0</v>
      </c>
      <c r="DK19" s="196">
        <v>0</v>
      </c>
      <c r="DL19" s="196">
        <v>0</v>
      </c>
      <c r="DM19" s="196">
        <v>0</v>
      </c>
      <c r="DN19" s="196">
        <v>0</v>
      </c>
      <c r="DO19" s="196">
        <v>0</v>
      </c>
      <c r="DP19" s="196">
        <v>0</v>
      </c>
      <c r="DQ19" s="196">
        <v>0</v>
      </c>
      <c r="DR19" s="196">
        <v>0</v>
      </c>
      <c r="DS19" s="196">
        <v>0</v>
      </c>
      <c r="DT19" s="196">
        <v>0</v>
      </c>
      <c r="DU19" s="196">
        <v>0</v>
      </c>
      <c r="DV19" s="196">
        <v>0</v>
      </c>
      <c r="DW19" s="196">
        <v>0</v>
      </c>
      <c r="DX19" s="196">
        <v>0</v>
      </c>
      <c r="DY19" s="197">
        <v>0</v>
      </c>
      <c r="DZ19" s="195">
        <v>0</v>
      </c>
      <c r="EA19" s="196">
        <v>0</v>
      </c>
      <c r="EB19" s="196">
        <v>0</v>
      </c>
      <c r="EC19" s="196">
        <v>0</v>
      </c>
      <c r="ED19" s="196">
        <v>0</v>
      </c>
      <c r="EE19" s="196">
        <v>0</v>
      </c>
      <c r="EF19" s="196">
        <v>0</v>
      </c>
      <c r="EG19" s="196">
        <v>0</v>
      </c>
      <c r="EH19" s="196">
        <v>0</v>
      </c>
      <c r="EI19" s="196">
        <v>0</v>
      </c>
      <c r="EJ19" s="196">
        <v>0</v>
      </c>
      <c r="EK19" s="196">
        <v>0</v>
      </c>
      <c r="EL19" s="196">
        <v>0</v>
      </c>
      <c r="EM19" s="196">
        <v>0</v>
      </c>
      <c r="EN19" s="196">
        <v>0</v>
      </c>
      <c r="EO19" s="197">
        <v>0</v>
      </c>
      <c r="EP19" s="195">
        <v>0</v>
      </c>
      <c r="EQ19" s="196">
        <v>0</v>
      </c>
      <c r="ER19" s="196">
        <v>0</v>
      </c>
      <c r="ES19" s="196">
        <v>0</v>
      </c>
      <c r="ET19" s="196">
        <v>0</v>
      </c>
      <c r="EU19" s="196">
        <v>0</v>
      </c>
      <c r="EV19" s="196">
        <v>0</v>
      </c>
      <c r="EW19" s="196">
        <v>0</v>
      </c>
      <c r="EX19" s="196">
        <v>0</v>
      </c>
      <c r="EY19" s="196">
        <v>0</v>
      </c>
      <c r="EZ19" s="196">
        <v>0</v>
      </c>
      <c r="FA19" s="196">
        <v>0</v>
      </c>
      <c r="FB19" s="196">
        <v>0</v>
      </c>
      <c r="FC19" s="196">
        <v>0</v>
      </c>
      <c r="FD19" s="196">
        <v>0</v>
      </c>
      <c r="FE19" s="197">
        <v>0</v>
      </c>
    </row>
    <row r="20" spans="1:161">
      <c r="A20" s="12">
        <v>11</v>
      </c>
      <c r="B20" s="21">
        <v>3522.88404142544</v>
      </c>
      <c r="C20" s="22">
        <v>4051.3166476392557</v>
      </c>
      <c r="D20" s="22">
        <v>4403.6050517818003</v>
      </c>
      <c r="E20" s="22">
        <v>4570.0736209690549</v>
      </c>
      <c r="F20" s="22">
        <v>5484.0883451628652</v>
      </c>
      <c r="G20" s="22">
        <v>5976.2501197287638</v>
      </c>
      <c r="H20" s="22">
        <v>6751.0003340346402</v>
      </c>
      <c r="I20" s="22">
        <v>7419.0003266960275</v>
      </c>
      <c r="J20" s="22">
        <v>8032.3952828497795</v>
      </c>
      <c r="K20" s="22">
        <v>11099.370063618539</v>
      </c>
      <c r="L20" s="22">
        <v>12369.081890451644</v>
      </c>
      <c r="M20" s="22">
        <v>22582.595039820666</v>
      </c>
      <c r="N20" s="22">
        <v>24317.407606657795</v>
      </c>
      <c r="O20" s="22">
        <v>37723</v>
      </c>
      <c r="P20" s="22">
        <v>41891</v>
      </c>
      <c r="Q20" s="23">
        <v>46080.100000000006</v>
      </c>
      <c r="R20" s="195">
        <v>0</v>
      </c>
      <c r="S20" s="196">
        <v>0</v>
      </c>
      <c r="T20" s="196">
        <v>0</v>
      </c>
      <c r="U20" s="196">
        <v>0</v>
      </c>
      <c r="V20" s="196">
        <v>0</v>
      </c>
      <c r="W20" s="196">
        <v>0</v>
      </c>
      <c r="X20" s="196">
        <v>0</v>
      </c>
      <c r="Y20" s="196">
        <v>0</v>
      </c>
      <c r="Z20" s="196">
        <v>0</v>
      </c>
      <c r="AA20" s="196">
        <v>0</v>
      </c>
      <c r="AB20" s="196">
        <v>0</v>
      </c>
      <c r="AC20" s="196">
        <v>0</v>
      </c>
      <c r="AD20" s="196">
        <v>0</v>
      </c>
      <c r="AE20" s="196">
        <v>0</v>
      </c>
      <c r="AF20" s="196">
        <v>0</v>
      </c>
      <c r="AG20" s="197">
        <v>0</v>
      </c>
      <c r="AH20" s="195">
        <v>0</v>
      </c>
      <c r="AI20" s="196">
        <v>0</v>
      </c>
      <c r="AJ20" s="196">
        <v>0</v>
      </c>
      <c r="AK20" s="196">
        <v>0</v>
      </c>
      <c r="AL20" s="196">
        <v>0</v>
      </c>
      <c r="AM20" s="196">
        <v>0</v>
      </c>
      <c r="AN20" s="196">
        <v>0</v>
      </c>
      <c r="AO20" s="196">
        <v>0</v>
      </c>
      <c r="AP20" s="196">
        <v>0</v>
      </c>
      <c r="AQ20" s="196">
        <v>0</v>
      </c>
      <c r="AR20" s="196">
        <v>0</v>
      </c>
      <c r="AS20" s="196">
        <v>0</v>
      </c>
      <c r="AT20" s="196">
        <v>0</v>
      </c>
      <c r="AU20" s="196">
        <v>0</v>
      </c>
      <c r="AV20" s="196">
        <v>0</v>
      </c>
      <c r="AW20" s="197">
        <v>0</v>
      </c>
      <c r="AX20" s="195">
        <v>0</v>
      </c>
      <c r="AY20" s="196">
        <v>0</v>
      </c>
      <c r="AZ20" s="196">
        <v>0</v>
      </c>
      <c r="BA20" s="196">
        <v>0</v>
      </c>
      <c r="BB20" s="196">
        <v>0</v>
      </c>
      <c r="BC20" s="196">
        <v>0</v>
      </c>
      <c r="BD20" s="196">
        <v>0</v>
      </c>
      <c r="BE20" s="196">
        <v>0</v>
      </c>
      <c r="BF20" s="196">
        <v>0</v>
      </c>
      <c r="BG20" s="196">
        <v>0</v>
      </c>
      <c r="BH20" s="196">
        <v>0</v>
      </c>
      <c r="BI20" s="196">
        <v>0</v>
      </c>
      <c r="BJ20" s="196">
        <v>0</v>
      </c>
      <c r="BK20" s="196">
        <v>0</v>
      </c>
      <c r="BL20" s="196">
        <v>0</v>
      </c>
      <c r="BM20" s="197">
        <v>0</v>
      </c>
      <c r="BN20" s="195">
        <v>0</v>
      </c>
      <c r="BO20" s="196">
        <v>0</v>
      </c>
      <c r="BP20" s="196">
        <v>0</v>
      </c>
      <c r="BQ20" s="196">
        <v>0</v>
      </c>
      <c r="BR20" s="196">
        <v>0</v>
      </c>
      <c r="BS20" s="196">
        <v>0</v>
      </c>
      <c r="BT20" s="196">
        <v>0</v>
      </c>
      <c r="BU20" s="196">
        <v>0</v>
      </c>
      <c r="BV20" s="196">
        <v>0</v>
      </c>
      <c r="BW20" s="196">
        <v>0</v>
      </c>
      <c r="BX20" s="196">
        <v>0</v>
      </c>
      <c r="BY20" s="196">
        <v>0</v>
      </c>
      <c r="BZ20" s="196">
        <v>0</v>
      </c>
      <c r="CA20" s="196">
        <v>0</v>
      </c>
      <c r="CB20" s="196">
        <v>0</v>
      </c>
      <c r="CC20" s="197">
        <v>0</v>
      </c>
      <c r="CD20" s="195">
        <v>0</v>
      </c>
      <c r="CE20" s="196">
        <v>0</v>
      </c>
      <c r="CF20" s="196">
        <v>0</v>
      </c>
      <c r="CG20" s="196">
        <v>0</v>
      </c>
      <c r="CH20" s="196">
        <v>0</v>
      </c>
      <c r="CI20" s="196">
        <v>0</v>
      </c>
      <c r="CJ20" s="196">
        <v>0</v>
      </c>
      <c r="CK20" s="196">
        <v>0</v>
      </c>
      <c r="CL20" s="196">
        <v>0</v>
      </c>
      <c r="CM20" s="196">
        <v>0</v>
      </c>
      <c r="CN20" s="196">
        <v>0</v>
      </c>
      <c r="CO20" s="196">
        <v>0</v>
      </c>
      <c r="CP20" s="196">
        <v>0</v>
      </c>
      <c r="CQ20" s="196">
        <v>0</v>
      </c>
      <c r="CR20" s="196">
        <v>0</v>
      </c>
      <c r="CS20" s="197">
        <v>0</v>
      </c>
      <c r="CT20" s="195">
        <v>0</v>
      </c>
      <c r="CU20" s="196">
        <v>0</v>
      </c>
      <c r="CV20" s="196">
        <v>0</v>
      </c>
      <c r="CW20" s="196">
        <v>0</v>
      </c>
      <c r="CX20" s="196">
        <v>0</v>
      </c>
      <c r="CY20" s="196">
        <v>0</v>
      </c>
      <c r="CZ20" s="196">
        <v>0</v>
      </c>
      <c r="DA20" s="196">
        <v>0</v>
      </c>
      <c r="DB20" s="196">
        <v>0</v>
      </c>
      <c r="DC20" s="196">
        <v>0</v>
      </c>
      <c r="DD20" s="196">
        <v>0</v>
      </c>
      <c r="DE20" s="196">
        <v>0</v>
      </c>
      <c r="DF20" s="196">
        <v>0</v>
      </c>
      <c r="DG20" s="196">
        <v>0</v>
      </c>
      <c r="DH20" s="196">
        <v>0</v>
      </c>
      <c r="DI20" s="197">
        <v>0</v>
      </c>
      <c r="DJ20" s="195">
        <v>0</v>
      </c>
      <c r="DK20" s="196">
        <v>0</v>
      </c>
      <c r="DL20" s="196">
        <v>0</v>
      </c>
      <c r="DM20" s="196">
        <v>0</v>
      </c>
      <c r="DN20" s="196">
        <v>0</v>
      </c>
      <c r="DO20" s="196">
        <v>0</v>
      </c>
      <c r="DP20" s="196">
        <v>0</v>
      </c>
      <c r="DQ20" s="196">
        <v>0</v>
      </c>
      <c r="DR20" s="196">
        <v>0</v>
      </c>
      <c r="DS20" s="196">
        <v>0</v>
      </c>
      <c r="DT20" s="196">
        <v>0</v>
      </c>
      <c r="DU20" s="196">
        <v>0</v>
      </c>
      <c r="DV20" s="196">
        <v>0</v>
      </c>
      <c r="DW20" s="196">
        <v>0</v>
      </c>
      <c r="DX20" s="196">
        <v>0</v>
      </c>
      <c r="DY20" s="197">
        <v>0</v>
      </c>
      <c r="DZ20" s="195">
        <v>0</v>
      </c>
      <c r="EA20" s="196">
        <v>0</v>
      </c>
      <c r="EB20" s="196">
        <v>0</v>
      </c>
      <c r="EC20" s="196">
        <v>0</v>
      </c>
      <c r="ED20" s="196">
        <v>0</v>
      </c>
      <c r="EE20" s="196">
        <v>0</v>
      </c>
      <c r="EF20" s="196">
        <v>0</v>
      </c>
      <c r="EG20" s="196">
        <v>0</v>
      </c>
      <c r="EH20" s="196">
        <v>0</v>
      </c>
      <c r="EI20" s="196">
        <v>0</v>
      </c>
      <c r="EJ20" s="196">
        <v>0</v>
      </c>
      <c r="EK20" s="196">
        <v>0</v>
      </c>
      <c r="EL20" s="196">
        <v>0</v>
      </c>
      <c r="EM20" s="196">
        <v>0</v>
      </c>
      <c r="EN20" s="196">
        <v>0</v>
      </c>
      <c r="EO20" s="197">
        <v>0</v>
      </c>
      <c r="EP20" s="195">
        <v>0</v>
      </c>
      <c r="EQ20" s="196">
        <v>0</v>
      </c>
      <c r="ER20" s="196">
        <v>0</v>
      </c>
      <c r="ES20" s="196">
        <v>0</v>
      </c>
      <c r="ET20" s="196">
        <v>0</v>
      </c>
      <c r="EU20" s="196">
        <v>0</v>
      </c>
      <c r="EV20" s="196">
        <v>0</v>
      </c>
      <c r="EW20" s="196">
        <v>0</v>
      </c>
      <c r="EX20" s="196">
        <v>0</v>
      </c>
      <c r="EY20" s="196">
        <v>0</v>
      </c>
      <c r="EZ20" s="196">
        <v>0</v>
      </c>
      <c r="FA20" s="196">
        <v>0</v>
      </c>
      <c r="FB20" s="196">
        <v>0</v>
      </c>
      <c r="FC20" s="196">
        <v>0</v>
      </c>
      <c r="FD20" s="196">
        <v>0</v>
      </c>
      <c r="FE20" s="197">
        <v>0</v>
      </c>
    </row>
    <row r="21" spans="1:161">
      <c r="A21" s="12">
        <v>12</v>
      </c>
      <c r="B21" s="21">
        <v>3522.88404142544</v>
      </c>
      <c r="C21" s="22">
        <v>4051.3166476392557</v>
      </c>
      <c r="D21" s="22">
        <v>4403.6050517818003</v>
      </c>
      <c r="E21" s="22">
        <v>4570.0736209690549</v>
      </c>
      <c r="F21" s="22">
        <v>5484.0883451628652</v>
      </c>
      <c r="G21" s="22">
        <v>5976.2501197287638</v>
      </c>
      <c r="H21" s="22">
        <v>6751.0003340346402</v>
      </c>
      <c r="I21" s="22">
        <v>7419.0003266960275</v>
      </c>
      <c r="J21" s="22">
        <v>8032.3952828497795</v>
      </c>
      <c r="K21" s="22">
        <v>11099.370063618539</v>
      </c>
      <c r="L21" s="22">
        <v>12369.081890451644</v>
      </c>
      <c r="M21" s="22">
        <v>22582.595039820666</v>
      </c>
      <c r="N21" s="22">
        <v>24317.407606657795</v>
      </c>
      <c r="O21" s="22">
        <v>37723</v>
      </c>
      <c r="P21" s="22">
        <v>41891</v>
      </c>
      <c r="Q21" s="23">
        <v>46080.100000000006</v>
      </c>
      <c r="R21" s="195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196">
        <v>0</v>
      </c>
      <c r="AE21" s="196">
        <v>0</v>
      </c>
      <c r="AF21" s="196">
        <v>0</v>
      </c>
      <c r="AG21" s="197">
        <v>0</v>
      </c>
      <c r="AH21" s="195">
        <v>0</v>
      </c>
      <c r="AI21" s="196">
        <v>0</v>
      </c>
      <c r="AJ21" s="196">
        <v>0</v>
      </c>
      <c r="AK21" s="196">
        <v>0</v>
      </c>
      <c r="AL21" s="196">
        <v>0</v>
      </c>
      <c r="AM21" s="196">
        <v>0</v>
      </c>
      <c r="AN21" s="196">
        <v>0</v>
      </c>
      <c r="AO21" s="196">
        <v>0</v>
      </c>
      <c r="AP21" s="196">
        <v>0</v>
      </c>
      <c r="AQ21" s="196">
        <v>0</v>
      </c>
      <c r="AR21" s="196">
        <v>0</v>
      </c>
      <c r="AS21" s="196">
        <v>0</v>
      </c>
      <c r="AT21" s="196">
        <v>0</v>
      </c>
      <c r="AU21" s="196">
        <v>0</v>
      </c>
      <c r="AV21" s="196">
        <v>0</v>
      </c>
      <c r="AW21" s="197">
        <v>0</v>
      </c>
      <c r="AX21" s="195">
        <v>0</v>
      </c>
      <c r="AY21" s="196">
        <v>0</v>
      </c>
      <c r="AZ21" s="196">
        <v>0</v>
      </c>
      <c r="BA21" s="196">
        <v>0</v>
      </c>
      <c r="BB21" s="196">
        <v>0</v>
      </c>
      <c r="BC21" s="196">
        <v>0</v>
      </c>
      <c r="BD21" s="196">
        <v>0</v>
      </c>
      <c r="BE21" s="196">
        <v>0</v>
      </c>
      <c r="BF21" s="196">
        <v>0</v>
      </c>
      <c r="BG21" s="196">
        <v>0</v>
      </c>
      <c r="BH21" s="196">
        <v>0</v>
      </c>
      <c r="BI21" s="196">
        <v>0</v>
      </c>
      <c r="BJ21" s="196">
        <v>0</v>
      </c>
      <c r="BK21" s="196">
        <v>0</v>
      </c>
      <c r="BL21" s="196">
        <v>0</v>
      </c>
      <c r="BM21" s="197">
        <v>0</v>
      </c>
      <c r="BN21" s="195">
        <v>0</v>
      </c>
      <c r="BO21" s="196">
        <v>0</v>
      </c>
      <c r="BP21" s="196">
        <v>0</v>
      </c>
      <c r="BQ21" s="196">
        <v>0</v>
      </c>
      <c r="BR21" s="196">
        <v>0</v>
      </c>
      <c r="BS21" s="196">
        <v>0</v>
      </c>
      <c r="BT21" s="196">
        <v>0</v>
      </c>
      <c r="BU21" s="196">
        <v>0</v>
      </c>
      <c r="BV21" s="196">
        <v>0</v>
      </c>
      <c r="BW21" s="196">
        <v>0</v>
      </c>
      <c r="BX21" s="196">
        <v>0</v>
      </c>
      <c r="BY21" s="196">
        <v>0</v>
      </c>
      <c r="BZ21" s="196">
        <v>0</v>
      </c>
      <c r="CA21" s="196">
        <v>0</v>
      </c>
      <c r="CB21" s="196">
        <v>0</v>
      </c>
      <c r="CC21" s="197">
        <v>0</v>
      </c>
      <c r="CD21" s="195">
        <v>0</v>
      </c>
      <c r="CE21" s="196">
        <v>0</v>
      </c>
      <c r="CF21" s="196">
        <v>0</v>
      </c>
      <c r="CG21" s="196">
        <v>0</v>
      </c>
      <c r="CH21" s="196">
        <v>0</v>
      </c>
      <c r="CI21" s="196">
        <v>0</v>
      </c>
      <c r="CJ21" s="196">
        <v>0</v>
      </c>
      <c r="CK21" s="196">
        <v>0</v>
      </c>
      <c r="CL21" s="196">
        <v>0</v>
      </c>
      <c r="CM21" s="196">
        <v>0</v>
      </c>
      <c r="CN21" s="196">
        <v>0</v>
      </c>
      <c r="CO21" s="196">
        <v>0</v>
      </c>
      <c r="CP21" s="196">
        <v>0</v>
      </c>
      <c r="CQ21" s="196">
        <v>0</v>
      </c>
      <c r="CR21" s="196">
        <v>0</v>
      </c>
      <c r="CS21" s="197">
        <v>0</v>
      </c>
      <c r="CT21" s="195">
        <v>0</v>
      </c>
      <c r="CU21" s="196">
        <v>0</v>
      </c>
      <c r="CV21" s="196">
        <v>0</v>
      </c>
      <c r="CW21" s="196">
        <v>0</v>
      </c>
      <c r="CX21" s="196">
        <v>0</v>
      </c>
      <c r="CY21" s="196">
        <v>0</v>
      </c>
      <c r="CZ21" s="196">
        <v>0</v>
      </c>
      <c r="DA21" s="196">
        <v>0</v>
      </c>
      <c r="DB21" s="196">
        <v>0</v>
      </c>
      <c r="DC21" s="196">
        <v>0</v>
      </c>
      <c r="DD21" s="196">
        <v>0</v>
      </c>
      <c r="DE21" s="196">
        <v>0</v>
      </c>
      <c r="DF21" s="196">
        <v>0</v>
      </c>
      <c r="DG21" s="196">
        <v>0</v>
      </c>
      <c r="DH21" s="196">
        <v>0</v>
      </c>
      <c r="DI21" s="197">
        <v>0</v>
      </c>
      <c r="DJ21" s="195">
        <v>0</v>
      </c>
      <c r="DK21" s="196">
        <v>0</v>
      </c>
      <c r="DL21" s="196">
        <v>0</v>
      </c>
      <c r="DM21" s="196">
        <v>0</v>
      </c>
      <c r="DN21" s="196">
        <v>0</v>
      </c>
      <c r="DO21" s="196">
        <v>0</v>
      </c>
      <c r="DP21" s="196">
        <v>0</v>
      </c>
      <c r="DQ21" s="196">
        <v>0</v>
      </c>
      <c r="DR21" s="196">
        <v>0</v>
      </c>
      <c r="DS21" s="196">
        <v>0</v>
      </c>
      <c r="DT21" s="196">
        <v>0</v>
      </c>
      <c r="DU21" s="196">
        <v>0</v>
      </c>
      <c r="DV21" s="196">
        <v>0</v>
      </c>
      <c r="DW21" s="196">
        <v>0</v>
      </c>
      <c r="DX21" s="196">
        <v>0</v>
      </c>
      <c r="DY21" s="197">
        <v>0</v>
      </c>
      <c r="DZ21" s="195">
        <v>0</v>
      </c>
      <c r="EA21" s="196">
        <v>0</v>
      </c>
      <c r="EB21" s="196">
        <v>0</v>
      </c>
      <c r="EC21" s="196">
        <v>0</v>
      </c>
      <c r="ED21" s="196">
        <v>0</v>
      </c>
      <c r="EE21" s="196">
        <v>0</v>
      </c>
      <c r="EF21" s="196">
        <v>0</v>
      </c>
      <c r="EG21" s="196">
        <v>0</v>
      </c>
      <c r="EH21" s="196">
        <v>0</v>
      </c>
      <c r="EI21" s="196">
        <v>0</v>
      </c>
      <c r="EJ21" s="196">
        <v>0</v>
      </c>
      <c r="EK21" s="196">
        <v>0</v>
      </c>
      <c r="EL21" s="196">
        <v>0</v>
      </c>
      <c r="EM21" s="196">
        <v>0</v>
      </c>
      <c r="EN21" s="196">
        <v>0</v>
      </c>
      <c r="EO21" s="197">
        <v>0</v>
      </c>
      <c r="EP21" s="195">
        <v>0</v>
      </c>
      <c r="EQ21" s="196">
        <v>0</v>
      </c>
      <c r="ER21" s="196">
        <v>0</v>
      </c>
      <c r="ES21" s="196">
        <v>0</v>
      </c>
      <c r="ET21" s="196">
        <v>0</v>
      </c>
      <c r="EU21" s="196">
        <v>0</v>
      </c>
      <c r="EV21" s="196">
        <v>0</v>
      </c>
      <c r="EW21" s="196">
        <v>0</v>
      </c>
      <c r="EX21" s="196">
        <v>0</v>
      </c>
      <c r="EY21" s="196">
        <v>0</v>
      </c>
      <c r="EZ21" s="196">
        <v>0</v>
      </c>
      <c r="FA21" s="196">
        <v>0</v>
      </c>
      <c r="FB21" s="196">
        <v>0</v>
      </c>
      <c r="FC21" s="196">
        <v>0</v>
      </c>
      <c r="FD21" s="196">
        <v>0</v>
      </c>
      <c r="FE21" s="197">
        <v>0</v>
      </c>
    </row>
    <row r="22" spans="1:161">
      <c r="A22" s="12">
        <v>13</v>
      </c>
      <c r="B22" s="21">
        <v>3522.88404142544</v>
      </c>
      <c r="C22" s="22">
        <v>4051.3166476392557</v>
      </c>
      <c r="D22" s="22">
        <v>4403.6050517818003</v>
      </c>
      <c r="E22" s="22">
        <v>4570.0736209690549</v>
      </c>
      <c r="F22" s="22">
        <v>5484.0883451628652</v>
      </c>
      <c r="G22" s="22">
        <v>5976.2501197287638</v>
      </c>
      <c r="H22" s="22">
        <v>6751.0003340346402</v>
      </c>
      <c r="I22" s="22">
        <v>7419.0003266960275</v>
      </c>
      <c r="J22" s="22">
        <v>8032.3952828497795</v>
      </c>
      <c r="K22" s="22">
        <v>11099.370063618539</v>
      </c>
      <c r="L22" s="22">
        <v>12369.081890451644</v>
      </c>
      <c r="M22" s="22">
        <v>22582.595039820666</v>
      </c>
      <c r="N22" s="22">
        <v>24317.407606657795</v>
      </c>
      <c r="O22" s="22">
        <v>37723</v>
      </c>
      <c r="P22" s="22">
        <v>41891</v>
      </c>
      <c r="Q22" s="23">
        <v>46080.100000000006</v>
      </c>
      <c r="R22" s="195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196">
        <v>0</v>
      </c>
      <c r="AE22" s="196">
        <v>0</v>
      </c>
      <c r="AF22" s="196">
        <v>0</v>
      </c>
      <c r="AG22" s="197">
        <v>0</v>
      </c>
      <c r="AH22" s="195">
        <v>0</v>
      </c>
      <c r="AI22" s="196">
        <v>0</v>
      </c>
      <c r="AJ22" s="196">
        <v>0</v>
      </c>
      <c r="AK22" s="196">
        <v>0</v>
      </c>
      <c r="AL22" s="196">
        <v>0</v>
      </c>
      <c r="AM22" s="196">
        <v>0</v>
      </c>
      <c r="AN22" s="196">
        <v>0</v>
      </c>
      <c r="AO22" s="196">
        <v>0</v>
      </c>
      <c r="AP22" s="196">
        <v>0</v>
      </c>
      <c r="AQ22" s="196">
        <v>0</v>
      </c>
      <c r="AR22" s="196">
        <v>0</v>
      </c>
      <c r="AS22" s="196">
        <v>0</v>
      </c>
      <c r="AT22" s="196">
        <v>0</v>
      </c>
      <c r="AU22" s="196">
        <v>0</v>
      </c>
      <c r="AV22" s="196">
        <v>0</v>
      </c>
      <c r="AW22" s="197">
        <v>0</v>
      </c>
      <c r="AX22" s="195">
        <v>0</v>
      </c>
      <c r="AY22" s="196">
        <v>0</v>
      </c>
      <c r="AZ22" s="196">
        <v>0</v>
      </c>
      <c r="BA22" s="196">
        <v>0</v>
      </c>
      <c r="BB22" s="196">
        <v>0</v>
      </c>
      <c r="BC22" s="196">
        <v>0</v>
      </c>
      <c r="BD22" s="196">
        <v>0</v>
      </c>
      <c r="BE22" s="196">
        <v>0</v>
      </c>
      <c r="BF22" s="196">
        <v>0</v>
      </c>
      <c r="BG22" s="196">
        <v>0</v>
      </c>
      <c r="BH22" s="196">
        <v>0</v>
      </c>
      <c r="BI22" s="196">
        <v>0</v>
      </c>
      <c r="BJ22" s="196">
        <v>0</v>
      </c>
      <c r="BK22" s="196">
        <v>0</v>
      </c>
      <c r="BL22" s="196">
        <v>0</v>
      </c>
      <c r="BM22" s="197">
        <v>0</v>
      </c>
      <c r="BN22" s="195">
        <v>0</v>
      </c>
      <c r="BO22" s="196">
        <v>0</v>
      </c>
      <c r="BP22" s="196">
        <v>0</v>
      </c>
      <c r="BQ22" s="196">
        <v>0</v>
      </c>
      <c r="BR22" s="196">
        <v>0</v>
      </c>
      <c r="BS22" s="196">
        <v>0</v>
      </c>
      <c r="BT22" s="196">
        <v>0</v>
      </c>
      <c r="BU22" s="196">
        <v>0</v>
      </c>
      <c r="BV22" s="196">
        <v>0</v>
      </c>
      <c r="BW22" s="196">
        <v>0</v>
      </c>
      <c r="BX22" s="196">
        <v>0</v>
      </c>
      <c r="BY22" s="196">
        <v>0</v>
      </c>
      <c r="BZ22" s="196">
        <v>0</v>
      </c>
      <c r="CA22" s="196">
        <v>0</v>
      </c>
      <c r="CB22" s="196">
        <v>0</v>
      </c>
      <c r="CC22" s="197">
        <v>0</v>
      </c>
      <c r="CD22" s="195">
        <v>0</v>
      </c>
      <c r="CE22" s="196">
        <v>0</v>
      </c>
      <c r="CF22" s="196">
        <v>0</v>
      </c>
      <c r="CG22" s="196">
        <v>0</v>
      </c>
      <c r="CH22" s="196">
        <v>0</v>
      </c>
      <c r="CI22" s="196">
        <v>0</v>
      </c>
      <c r="CJ22" s="196">
        <v>0</v>
      </c>
      <c r="CK22" s="196">
        <v>0</v>
      </c>
      <c r="CL22" s="196">
        <v>0</v>
      </c>
      <c r="CM22" s="196">
        <v>0</v>
      </c>
      <c r="CN22" s="196">
        <v>0</v>
      </c>
      <c r="CO22" s="196">
        <v>0</v>
      </c>
      <c r="CP22" s="196">
        <v>0</v>
      </c>
      <c r="CQ22" s="196">
        <v>0</v>
      </c>
      <c r="CR22" s="196">
        <v>0</v>
      </c>
      <c r="CS22" s="197">
        <v>0</v>
      </c>
      <c r="CT22" s="195">
        <v>0</v>
      </c>
      <c r="CU22" s="196">
        <v>0</v>
      </c>
      <c r="CV22" s="196">
        <v>0</v>
      </c>
      <c r="CW22" s="196">
        <v>0</v>
      </c>
      <c r="CX22" s="196">
        <v>0</v>
      </c>
      <c r="CY22" s="196">
        <v>0</v>
      </c>
      <c r="CZ22" s="196">
        <v>0</v>
      </c>
      <c r="DA22" s="196">
        <v>0</v>
      </c>
      <c r="DB22" s="196">
        <v>0</v>
      </c>
      <c r="DC22" s="196">
        <v>0</v>
      </c>
      <c r="DD22" s="196">
        <v>0</v>
      </c>
      <c r="DE22" s="196">
        <v>0</v>
      </c>
      <c r="DF22" s="196">
        <v>0</v>
      </c>
      <c r="DG22" s="196">
        <v>0</v>
      </c>
      <c r="DH22" s="196">
        <v>0</v>
      </c>
      <c r="DI22" s="197">
        <v>0</v>
      </c>
      <c r="DJ22" s="195">
        <v>0</v>
      </c>
      <c r="DK22" s="196">
        <v>0</v>
      </c>
      <c r="DL22" s="196">
        <v>0</v>
      </c>
      <c r="DM22" s="196">
        <v>0</v>
      </c>
      <c r="DN22" s="196">
        <v>0</v>
      </c>
      <c r="DO22" s="196">
        <v>0</v>
      </c>
      <c r="DP22" s="196">
        <v>0</v>
      </c>
      <c r="DQ22" s="196">
        <v>0</v>
      </c>
      <c r="DR22" s="196">
        <v>0</v>
      </c>
      <c r="DS22" s="196">
        <v>0</v>
      </c>
      <c r="DT22" s="196">
        <v>0</v>
      </c>
      <c r="DU22" s="196">
        <v>0</v>
      </c>
      <c r="DV22" s="196">
        <v>0</v>
      </c>
      <c r="DW22" s="196">
        <v>0</v>
      </c>
      <c r="DX22" s="196">
        <v>0</v>
      </c>
      <c r="DY22" s="197">
        <v>0</v>
      </c>
      <c r="DZ22" s="195">
        <v>0</v>
      </c>
      <c r="EA22" s="196">
        <v>0</v>
      </c>
      <c r="EB22" s="196">
        <v>0</v>
      </c>
      <c r="EC22" s="196">
        <v>0</v>
      </c>
      <c r="ED22" s="196">
        <v>0</v>
      </c>
      <c r="EE22" s="196">
        <v>0</v>
      </c>
      <c r="EF22" s="196">
        <v>0</v>
      </c>
      <c r="EG22" s="196">
        <v>0</v>
      </c>
      <c r="EH22" s="196">
        <v>0</v>
      </c>
      <c r="EI22" s="196">
        <v>0</v>
      </c>
      <c r="EJ22" s="196">
        <v>0</v>
      </c>
      <c r="EK22" s="196">
        <v>0</v>
      </c>
      <c r="EL22" s="196">
        <v>0</v>
      </c>
      <c r="EM22" s="196">
        <v>0</v>
      </c>
      <c r="EN22" s="196">
        <v>0</v>
      </c>
      <c r="EO22" s="197">
        <v>0</v>
      </c>
      <c r="EP22" s="195">
        <v>0</v>
      </c>
      <c r="EQ22" s="196">
        <v>0</v>
      </c>
      <c r="ER22" s="196">
        <v>0</v>
      </c>
      <c r="ES22" s="196">
        <v>0</v>
      </c>
      <c r="ET22" s="196">
        <v>0</v>
      </c>
      <c r="EU22" s="196">
        <v>0</v>
      </c>
      <c r="EV22" s="196">
        <v>0</v>
      </c>
      <c r="EW22" s="196">
        <v>0</v>
      </c>
      <c r="EX22" s="196">
        <v>0</v>
      </c>
      <c r="EY22" s="196">
        <v>0</v>
      </c>
      <c r="EZ22" s="196">
        <v>0</v>
      </c>
      <c r="FA22" s="196">
        <v>0</v>
      </c>
      <c r="FB22" s="196">
        <v>0</v>
      </c>
      <c r="FC22" s="196">
        <v>0</v>
      </c>
      <c r="FD22" s="196">
        <v>0</v>
      </c>
      <c r="FE22" s="197">
        <v>0</v>
      </c>
    </row>
    <row r="23" spans="1:161">
      <c r="A23" s="12">
        <v>14</v>
      </c>
      <c r="B23" s="21">
        <v>3522.88404142544</v>
      </c>
      <c r="C23" s="22">
        <v>4051.3166476392557</v>
      </c>
      <c r="D23" s="22">
        <v>4403.6050517818003</v>
      </c>
      <c r="E23" s="22">
        <v>4570.0736209690549</v>
      </c>
      <c r="F23" s="22">
        <v>5484.0883451628652</v>
      </c>
      <c r="G23" s="22">
        <v>5976.2501197287638</v>
      </c>
      <c r="H23" s="22">
        <v>6751.0003340346402</v>
      </c>
      <c r="I23" s="22">
        <v>7419.0003266960275</v>
      </c>
      <c r="J23" s="22">
        <v>8032.3952828497795</v>
      </c>
      <c r="K23" s="22">
        <v>11099.370063618539</v>
      </c>
      <c r="L23" s="22">
        <v>12369.081890451644</v>
      </c>
      <c r="M23" s="22">
        <v>22582.595039820666</v>
      </c>
      <c r="N23" s="22">
        <v>24317.407606657795</v>
      </c>
      <c r="O23" s="22">
        <v>37723</v>
      </c>
      <c r="P23" s="22">
        <v>41891</v>
      </c>
      <c r="Q23" s="23">
        <v>46080.100000000006</v>
      </c>
      <c r="R23" s="195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196">
        <v>0</v>
      </c>
      <c r="AE23" s="196">
        <v>0</v>
      </c>
      <c r="AF23" s="196">
        <v>0</v>
      </c>
      <c r="AG23" s="197">
        <v>0</v>
      </c>
      <c r="AH23" s="195">
        <v>0</v>
      </c>
      <c r="AI23" s="196">
        <v>0</v>
      </c>
      <c r="AJ23" s="196">
        <v>0</v>
      </c>
      <c r="AK23" s="196">
        <v>0</v>
      </c>
      <c r="AL23" s="196">
        <v>0</v>
      </c>
      <c r="AM23" s="196">
        <v>0</v>
      </c>
      <c r="AN23" s="196">
        <v>0</v>
      </c>
      <c r="AO23" s="196">
        <v>0</v>
      </c>
      <c r="AP23" s="196">
        <v>0</v>
      </c>
      <c r="AQ23" s="196">
        <v>0</v>
      </c>
      <c r="AR23" s="196">
        <v>0</v>
      </c>
      <c r="AS23" s="196">
        <v>0</v>
      </c>
      <c r="AT23" s="196">
        <v>0</v>
      </c>
      <c r="AU23" s="196">
        <v>0</v>
      </c>
      <c r="AV23" s="196">
        <v>0</v>
      </c>
      <c r="AW23" s="197">
        <v>0</v>
      </c>
      <c r="AX23" s="195">
        <v>0</v>
      </c>
      <c r="AY23" s="196">
        <v>0</v>
      </c>
      <c r="AZ23" s="196">
        <v>0</v>
      </c>
      <c r="BA23" s="196">
        <v>0</v>
      </c>
      <c r="BB23" s="196">
        <v>0</v>
      </c>
      <c r="BC23" s="196">
        <v>0</v>
      </c>
      <c r="BD23" s="196">
        <v>0</v>
      </c>
      <c r="BE23" s="196">
        <v>0</v>
      </c>
      <c r="BF23" s="196">
        <v>0</v>
      </c>
      <c r="BG23" s="196">
        <v>0</v>
      </c>
      <c r="BH23" s="196">
        <v>0</v>
      </c>
      <c r="BI23" s="196">
        <v>0</v>
      </c>
      <c r="BJ23" s="196">
        <v>0</v>
      </c>
      <c r="BK23" s="196">
        <v>0</v>
      </c>
      <c r="BL23" s="196">
        <v>0</v>
      </c>
      <c r="BM23" s="197">
        <v>0</v>
      </c>
      <c r="BN23" s="195">
        <v>0</v>
      </c>
      <c r="BO23" s="196">
        <v>0</v>
      </c>
      <c r="BP23" s="196">
        <v>0</v>
      </c>
      <c r="BQ23" s="196">
        <v>0</v>
      </c>
      <c r="BR23" s="196">
        <v>0</v>
      </c>
      <c r="BS23" s="196">
        <v>0</v>
      </c>
      <c r="BT23" s="196">
        <v>0</v>
      </c>
      <c r="BU23" s="196">
        <v>0</v>
      </c>
      <c r="BV23" s="196">
        <v>0</v>
      </c>
      <c r="BW23" s="196">
        <v>0</v>
      </c>
      <c r="BX23" s="196">
        <v>0</v>
      </c>
      <c r="BY23" s="196">
        <v>0</v>
      </c>
      <c r="BZ23" s="196">
        <v>0</v>
      </c>
      <c r="CA23" s="196">
        <v>0</v>
      </c>
      <c r="CB23" s="196">
        <v>0</v>
      </c>
      <c r="CC23" s="197">
        <v>0</v>
      </c>
      <c r="CD23" s="195">
        <v>0</v>
      </c>
      <c r="CE23" s="196">
        <v>0</v>
      </c>
      <c r="CF23" s="196">
        <v>0</v>
      </c>
      <c r="CG23" s="196">
        <v>0</v>
      </c>
      <c r="CH23" s="196">
        <v>0</v>
      </c>
      <c r="CI23" s="196">
        <v>0</v>
      </c>
      <c r="CJ23" s="196">
        <v>0</v>
      </c>
      <c r="CK23" s="196">
        <v>0</v>
      </c>
      <c r="CL23" s="196">
        <v>0</v>
      </c>
      <c r="CM23" s="196">
        <v>0</v>
      </c>
      <c r="CN23" s="196">
        <v>0</v>
      </c>
      <c r="CO23" s="196">
        <v>0</v>
      </c>
      <c r="CP23" s="196">
        <v>0</v>
      </c>
      <c r="CQ23" s="196">
        <v>0</v>
      </c>
      <c r="CR23" s="196">
        <v>0</v>
      </c>
      <c r="CS23" s="197">
        <v>0</v>
      </c>
      <c r="CT23" s="195">
        <v>0</v>
      </c>
      <c r="CU23" s="196">
        <v>0</v>
      </c>
      <c r="CV23" s="196">
        <v>0</v>
      </c>
      <c r="CW23" s="196">
        <v>0</v>
      </c>
      <c r="CX23" s="196">
        <v>0</v>
      </c>
      <c r="CY23" s="196">
        <v>0</v>
      </c>
      <c r="CZ23" s="196">
        <v>0</v>
      </c>
      <c r="DA23" s="196">
        <v>0</v>
      </c>
      <c r="DB23" s="196">
        <v>0</v>
      </c>
      <c r="DC23" s="196">
        <v>0</v>
      </c>
      <c r="DD23" s="196">
        <v>0</v>
      </c>
      <c r="DE23" s="196">
        <v>0</v>
      </c>
      <c r="DF23" s="196">
        <v>0</v>
      </c>
      <c r="DG23" s="196">
        <v>0</v>
      </c>
      <c r="DH23" s="196">
        <v>0</v>
      </c>
      <c r="DI23" s="197">
        <v>0</v>
      </c>
      <c r="DJ23" s="195">
        <v>0</v>
      </c>
      <c r="DK23" s="196">
        <v>0</v>
      </c>
      <c r="DL23" s="196">
        <v>0</v>
      </c>
      <c r="DM23" s="196">
        <v>0</v>
      </c>
      <c r="DN23" s="196">
        <v>0</v>
      </c>
      <c r="DO23" s="196">
        <v>0</v>
      </c>
      <c r="DP23" s="196">
        <v>0</v>
      </c>
      <c r="DQ23" s="196">
        <v>0</v>
      </c>
      <c r="DR23" s="196">
        <v>0</v>
      </c>
      <c r="DS23" s="196">
        <v>0</v>
      </c>
      <c r="DT23" s="196">
        <v>0</v>
      </c>
      <c r="DU23" s="196">
        <v>0</v>
      </c>
      <c r="DV23" s="196">
        <v>0</v>
      </c>
      <c r="DW23" s="196">
        <v>0</v>
      </c>
      <c r="DX23" s="196">
        <v>0</v>
      </c>
      <c r="DY23" s="197">
        <v>0</v>
      </c>
      <c r="DZ23" s="195">
        <v>0</v>
      </c>
      <c r="EA23" s="196">
        <v>0</v>
      </c>
      <c r="EB23" s="196">
        <v>0</v>
      </c>
      <c r="EC23" s="196">
        <v>0</v>
      </c>
      <c r="ED23" s="196">
        <v>0</v>
      </c>
      <c r="EE23" s="196">
        <v>0</v>
      </c>
      <c r="EF23" s="196">
        <v>0</v>
      </c>
      <c r="EG23" s="196">
        <v>0</v>
      </c>
      <c r="EH23" s="196">
        <v>0</v>
      </c>
      <c r="EI23" s="196">
        <v>0</v>
      </c>
      <c r="EJ23" s="196">
        <v>0</v>
      </c>
      <c r="EK23" s="196">
        <v>0</v>
      </c>
      <c r="EL23" s="196">
        <v>0</v>
      </c>
      <c r="EM23" s="196">
        <v>0</v>
      </c>
      <c r="EN23" s="196">
        <v>0</v>
      </c>
      <c r="EO23" s="197">
        <v>0</v>
      </c>
      <c r="EP23" s="195">
        <v>0</v>
      </c>
      <c r="EQ23" s="196">
        <v>0</v>
      </c>
      <c r="ER23" s="196">
        <v>0</v>
      </c>
      <c r="ES23" s="196">
        <v>0</v>
      </c>
      <c r="ET23" s="196">
        <v>0</v>
      </c>
      <c r="EU23" s="196">
        <v>0</v>
      </c>
      <c r="EV23" s="196">
        <v>0</v>
      </c>
      <c r="EW23" s="196">
        <v>0</v>
      </c>
      <c r="EX23" s="196">
        <v>0</v>
      </c>
      <c r="EY23" s="196">
        <v>0</v>
      </c>
      <c r="EZ23" s="196">
        <v>0</v>
      </c>
      <c r="FA23" s="196">
        <v>0</v>
      </c>
      <c r="FB23" s="196">
        <v>0</v>
      </c>
      <c r="FC23" s="196">
        <v>0</v>
      </c>
      <c r="FD23" s="196">
        <v>0</v>
      </c>
      <c r="FE23" s="197">
        <v>0</v>
      </c>
    </row>
    <row r="24" spans="1:161">
      <c r="A24" s="12">
        <v>15</v>
      </c>
      <c r="B24" s="21">
        <v>3522.88404142544</v>
      </c>
      <c r="C24" s="22">
        <v>4051.3166476392557</v>
      </c>
      <c r="D24" s="22">
        <v>4403.6050517818003</v>
      </c>
      <c r="E24" s="22">
        <v>4570.0736209690549</v>
      </c>
      <c r="F24" s="22">
        <v>5484.0883451628652</v>
      </c>
      <c r="G24" s="22">
        <v>5976.2501197287638</v>
      </c>
      <c r="H24" s="22">
        <v>6751.0003340346402</v>
      </c>
      <c r="I24" s="22">
        <v>7419.0003266960275</v>
      </c>
      <c r="J24" s="22">
        <v>8032.3952828497795</v>
      </c>
      <c r="K24" s="22">
        <v>11099.370063618539</v>
      </c>
      <c r="L24" s="22">
        <v>12369.081890451644</v>
      </c>
      <c r="M24" s="22">
        <v>22582.595039820666</v>
      </c>
      <c r="N24" s="22">
        <v>24317.407606657795</v>
      </c>
      <c r="O24" s="22">
        <v>37723</v>
      </c>
      <c r="P24" s="22">
        <v>41891</v>
      </c>
      <c r="Q24" s="23">
        <v>46080.100000000006</v>
      </c>
      <c r="R24" s="195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196">
        <v>0</v>
      </c>
      <c r="AE24" s="196">
        <v>0</v>
      </c>
      <c r="AF24" s="196">
        <v>0</v>
      </c>
      <c r="AG24" s="197">
        <v>0</v>
      </c>
      <c r="AH24" s="195">
        <v>0</v>
      </c>
      <c r="AI24" s="196">
        <v>0</v>
      </c>
      <c r="AJ24" s="196">
        <v>0</v>
      </c>
      <c r="AK24" s="196">
        <v>0</v>
      </c>
      <c r="AL24" s="196">
        <v>0</v>
      </c>
      <c r="AM24" s="196">
        <v>0</v>
      </c>
      <c r="AN24" s="196">
        <v>0</v>
      </c>
      <c r="AO24" s="196">
        <v>0</v>
      </c>
      <c r="AP24" s="196">
        <v>0</v>
      </c>
      <c r="AQ24" s="196">
        <v>0</v>
      </c>
      <c r="AR24" s="196">
        <v>0</v>
      </c>
      <c r="AS24" s="196">
        <v>0</v>
      </c>
      <c r="AT24" s="196">
        <v>0</v>
      </c>
      <c r="AU24" s="196">
        <v>0</v>
      </c>
      <c r="AV24" s="196">
        <v>0</v>
      </c>
      <c r="AW24" s="197">
        <v>0</v>
      </c>
      <c r="AX24" s="195">
        <v>0</v>
      </c>
      <c r="AY24" s="196">
        <v>0</v>
      </c>
      <c r="AZ24" s="196">
        <v>0</v>
      </c>
      <c r="BA24" s="196">
        <v>0</v>
      </c>
      <c r="BB24" s="196">
        <v>0</v>
      </c>
      <c r="BC24" s="196">
        <v>0</v>
      </c>
      <c r="BD24" s="196">
        <v>0</v>
      </c>
      <c r="BE24" s="196">
        <v>0</v>
      </c>
      <c r="BF24" s="196">
        <v>0</v>
      </c>
      <c r="BG24" s="196">
        <v>0</v>
      </c>
      <c r="BH24" s="196">
        <v>0</v>
      </c>
      <c r="BI24" s="196">
        <v>0</v>
      </c>
      <c r="BJ24" s="196">
        <v>0</v>
      </c>
      <c r="BK24" s="196">
        <v>0</v>
      </c>
      <c r="BL24" s="196">
        <v>0</v>
      </c>
      <c r="BM24" s="197">
        <v>0</v>
      </c>
      <c r="BN24" s="195">
        <v>0</v>
      </c>
      <c r="BO24" s="196">
        <v>0</v>
      </c>
      <c r="BP24" s="196">
        <v>0</v>
      </c>
      <c r="BQ24" s="196">
        <v>0</v>
      </c>
      <c r="BR24" s="196">
        <v>0</v>
      </c>
      <c r="BS24" s="196">
        <v>0</v>
      </c>
      <c r="BT24" s="196">
        <v>0</v>
      </c>
      <c r="BU24" s="196">
        <v>0</v>
      </c>
      <c r="BV24" s="196">
        <v>0</v>
      </c>
      <c r="BW24" s="196">
        <v>0</v>
      </c>
      <c r="BX24" s="196">
        <v>0</v>
      </c>
      <c r="BY24" s="196">
        <v>0</v>
      </c>
      <c r="BZ24" s="196">
        <v>0</v>
      </c>
      <c r="CA24" s="196">
        <v>0</v>
      </c>
      <c r="CB24" s="196">
        <v>0</v>
      </c>
      <c r="CC24" s="197">
        <v>0</v>
      </c>
      <c r="CD24" s="195">
        <v>0</v>
      </c>
      <c r="CE24" s="196">
        <v>0</v>
      </c>
      <c r="CF24" s="196">
        <v>0</v>
      </c>
      <c r="CG24" s="196">
        <v>0</v>
      </c>
      <c r="CH24" s="196">
        <v>0</v>
      </c>
      <c r="CI24" s="196">
        <v>0</v>
      </c>
      <c r="CJ24" s="196">
        <v>0</v>
      </c>
      <c r="CK24" s="196">
        <v>0</v>
      </c>
      <c r="CL24" s="196">
        <v>0</v>
      </c>
      <c r="CM24" s="196">
        <v>0</v>
      </c>
      <c r="CN24" s="196">
        <v>0</v>
      </c>
      <c r="CO24" s="196">
        <v>0</v>
      </c>
      <c r="CP24" s="196">
        <v>0</v>
      </c>
      <c r="CQ24" s="196">
        <v>0</v>
      </c>
      <c r="CR24" s="196">
        <v>0</v>
      </c>
      <c r="CS24" s="197">
        <v>0</v>
      </c>
      <c r="CT24" s="195">
        <v>0</v>
      </c>
      <c r="CU24" s="196">
        <v>0</v>
      </c>
      <c r="CV24" s="196">
        <v>0</v>
      </c>
      <c r="CW24" s="196">
        <v>0</v>
      </c>
      <c r="CX24" s="196">
        <v>0</v>
      </c>
      <c r="CY24" s="196">
        <v>0</v>
      </c>
      <c r="CZ24" s="196">
        <v>0</v>
      </c>
      <c r="DA24" s="196">
        <v>0</v>
      </c>
      <c r="DB24" s="196">
        <v>0</v>
      </c>
      <c r="DC24" s="196">
        <v>0</v>
      </c>
      <c r="DD24" s="196">
        <v>0</v>
      </c>
      <c r="DE24" s="196">
        <v>0</v>
      </c>
      <c r="DF24" s="196">
        <v>0</v>
      </c>
      <c r="DG24" s="196">
        <v>0</v>
      </c>
      <c r="DH24" s="196">
        <v>0</v>
      </c>
      <c r="DI24" s="197">
        <v>0</v>
      </c>
      <c r="DJ24" s="195">
        <v>0</v>
      </c>
      <c r="DK24" s="196">
        <v>0</v>
      </c>
      <c r="DL24" s="196">
        <v>0</v>
      </c>
      <c r="DM24" s="196">
        <v>0</v>
      </c>
      <c r="DN24" s="196">
        <v>0</v>
      </c>
      <c r="DO24" s="196">
        <v>0</v>
      </c>
      <c r="DP24" s="196">
        <v>0</v>
      </c>
      <c r="DQ24" s="196">
        <v>0</v>
      </c>
      <c r="DR24" s="196">
        <v>0</v>
      </c>
      <c r="DS24" s="196">
        <v>0</v>
      </c>
      <c r="DT24" s="196">
        <v>0</v>
      </c>
      <c r="DU24" s="196">
        <v>0</v>
      </c>
      <c r="DV24" s="196">
        <v>0</v>
      </c>
      <c r="DW24" s="196">
        <v>0</v>
      </c>
      <c r="DX24" s="196">
        <v>0</v>
      </c>
      <c r="DY24" s="197">
        <v>0</v>
      </c>
      <c r="DZ24" s="195">
        <v>0</v>
      </c>
      <c r="EA24" s="196">
        <v>0</v>
      </c>
      <c r="EB24" s="196">
        <v>0</v>
      </c>
      <c r="EC24" s="196">
        <v>0</v>
      </c>
      <c r="ED24" s="196">
        <v>0</v>
      </c>
      <c r="EE24" s="196">
        <v>0</v>
      </c>
      <c r="EF24" s="196">
        <v>0</v>
      </c>
      <c r="EG24" s="196">
        <v>0</v>
      </c>
      <c r="EH24" s="196">
        <v>0</v>
      </c>
      <c r="EI24" s="196">
        <v>0</v>
      </c>
      <c r="EJ24" s="196">
        <v>0</v>
      </c>
      <c r="EK24" s="196">
        <v>0</v>
      </c>
      <c r="EL24" s="196">
        <v>0</v>
      </c>
      <c r="EM24" s="196">
        <v>0</v>
      </c>
      <c r="EN24" s="196">
        <v>0</v>
      </c>
      <c r="EO24" s="197">
        <v>0</v>
      </c>
      <c r="EP24" s="195">
        <v>0</v>
      </c>
      <c r="EQ24" s="196">
        <v>0</v>
      </c>
      <c r="ER24" s="196">
        <v>0</v>
      </c>
      <c r="ES24" s="196">
        <v>0</v>
      </c>
      <c r="ET24" s="196">
        <v>0</v>
      </c>
      <c r="EU24" s="196">
        <v>0</v>
      </c>
      <c r="EV24" s="196">
        <v>0</v>
      </c>
      <c r="EW24" s="196">
        <v>0</v>
      </c>
      <c r="EX24" s="196">
        <v>0</v>
      </c>
      <c r="EY24" s="196">
        <v>0</v>
      </c>
      <c r="EZ24" s="196">
        <v>0</v>
      </c>
      <c r="FA24" s="196">
        <v>0</v>
      </c>
      <c r="FB24" s="196">
        <v>0</v>
      </c>
      <c r="FC24" s="196">
        <v>0</v>
      </c>
      <c r="FD24" s="196">
        <v>0</v>
      </c>
      <c r="FE24" s="197">
        <v>0</v>
      </c>
    </row>
    <row r="25" spans="1:161">
      <c r="A25" s="12">
        <v>16</v>
      </c>
      <c r="B25" s="21">
        <v>3522.88404142544</v>
      </c>
      <c r="C25" s="22">
        <v>4051.3166476392557</v>
      </c>
      <c r="D25" s="22">
        <v>4403.6050517818003</v>
      </c>
      <c r="E25" s="22">
        <v>4570.0736209690549</v>
      </c>
      <c r="F25" s="22">
        <v>5484.0883451628652</v>
      </c>
      <c r="G25" s="22">
        <v>5976.2501197287638</v>
      </c>
      <c r="H25" s="22">
        <v>6751.0003340346402</v>
      </c>
      <c r="I25" s="22">
        <v>7419.0003266960275</v>
      </c>
      <c r="J25" s="22">
        <v>8032.3952828497795</v>
      </c>
      <c r="K25" s="22">
        <v>11099.370063618539</v>
      </c>
      <c r="L25" s="22">
        <v>12369.081890451644</v>
      </c>
      <c r="M25" s="22">
        <v>22582.595039820666</v>
      </c>
      <c r="N25" s="22">
        <v>24317.407606657795</v>
      </c>
      <c r="O25" s="22">
        <v>37723</v>
      </c>
      <c r="P25" s="22">
        <v>41891</v>
      </c>
      <c r="Q25" s="23">
        <v>46080.100000000006</v>
      </c>
      <c r="R25" s="195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  <c r="AE25" s="196">
        <v>0</v>
      </c>
      <c r="AF25" s="196">
        <v>0</v>
      </c>
      <c r="AG25" s="197">
        <v>0</v>
      </c>
      <c r="AH25" s="195">
        <v>0</v>
      </c>
      <c r="AI25" s="196">
        <v>0</v>
      </c>
      <c r="AJ25" s="196">
        <v>0</v>
      </c>
      <c r="AK25" s="196">
        <v>0</v>
      </c>
      <c r="AL25" s="196">
        <v>0</v>
      </c>
      <c r="AM25" s="196">
        <v>0</v>
      </c>
      <c r="AN25" s="196">
        <v>0</v>
      </c>
      <c r="AO25" s="196">
        <v>0</v>
      </c>
      <c r="AP25" s="196">
        <v>0</v>
      </c>
      <c r="AQ25" s="196">
        <v>0</v>
      </c>
      <c r="AR25" s="196">
        <v>0</v>
      </c>
      <c r="AS25" s="196">
        <v>0</v>
      </c>
      <c r="AT25" s="196">
        <v>0</v>
      </c>
      <c r="AU25" s="196">
        <v>0</v>
      </c>
      <c r="AV25" s="196">
        <v>0</v>
      </c>
      <c r="AW25" s="197">
        <v>0</v>
      </c>
      <c r="AX25" s="195">
        <v>0</v>
      </c>
      <c r="AY25" s="196">
        <v>0</v>
      </c>
      <c r="AZ25" s="196">
        <v>0</v>
      </c>
      <c r="BA25" s="196">
        <v>0</v>
      </c>
      <c r="BB25" s="196">
        <v>0</v>
      </c>
      <c r="BC25" s="196">
        <v>0</v>
      </c>
      <c r="BD25" s="196">
        <v>0</v>
      </c>
      <c r="BE25" s="196">
        <v>0</v>
      </c>
      <c r="BF25" s="196">
        <v>0</v>
      </c>
      <c r="BG25" s="196">
        <v>0</v>
      </c>
      <c r="BH25" s="196">
        <v>0</v>
      </c>
      <c r="BI25" s="196">
        <v>0</v>
      </c>
      <c r="BJ25" s="196">
        <v>0</v>
      </c>
      <c r="BK25" s="196">
        <v>0</v>
      </c>
      <c r="BL25" s="196">
        <v>0</v>
      </c>
      <c r="BM25" s="197">
        <v>0</v>
      </c>
      <c r="BN25" s="195">
        <v>0</v>
      </c>
      <c r="BO25" s="196">
        <v>0</v>
      </c>
      <c r="BP25" s="196">
        <v>0</v>
      </c>
      <c r="BQ25" s="196">
        <v>0</v>
      </c>
      <c r="BR25" s="196">
        <v>0</v>
      </c>
      <c r="BS25" s="196">
        <v>0</v>
      </c>
      <c r="BT25" s="196">
        <v>0</v>
      </c>
      <c r="BU25" s="196">
        <v>0</v>
      </c>
      <c r="BV25" s="196">
        <v>0</v>
      </c>
      <c r="BW25" s="196">
        <v>0</v>
      </c>
      <c r="BX25" s="196">
        <v>0</v>
      </c>
      <c r="BY25" s="196">
        <v>0</v>
      </c>
      <c r="BZ25" s="196">
        <v>0</v>
      </c>
      <c r="CA25" s="196">
        <v>0</v>
      </c>
      <c r="CB25" s="196">
        <v>0</v>
      </c>
      <c r="CC25" s="197">
        <v>0</v>
      </c>
      <c r="CD25" s="195">
        <v>0</v>
      </c>
      <c r="CE25" s="196">
        <v>0</v>
      </c>
      <c r="CF25" s="196">
        <v>0</v>
      </c>
      <c r="CG25" s="196">
        <v>0</v>
      </c>
      <c r="CH25" s="196">
        <v>0</v>
      </c>
      <c r="CI25" s="196">
        <v>0</v>
      </c>
      <c r="CJ25" s="196">
        <v>0</v>
      </c>
      <c r="CK25" s="196">
        <v>0</v>
      </c>
      <c r="CL25" s="196">
        <v>0</v>
      </c>
      <c r="CM25" s="196">
        <v>0</v>
      </c>
      <c r="CN25" s="196">
        <v>0</v>
      </c>
      <c r="CO25" s="196">
        <v>0</v>
      </c>
      <c r="CP25" s="196">
        <v>0</v>
      </c>
      <c r="CQ25" s="196">
        <v>0</v>
      </c>
      <c r="CR25" s="196">
        <v>0</v>
      </c>
      <c r="CS25" s="197">
        <v>0</v>
      </c>
      <c r="CT25" s="195">
        <v>0</v>
      </c>
      <c r="CU25" s="196">
        <v>0</v>
      </c>
      <c r="CV25" s="196">
        <v>0</v>
      </c>
      <c r="CW25" s="196">
        <v>0</v>
      </c>
      <c r="CX25" s="196">
        <v>0</v>
      </c>
      <c r="CY25" s="196">
        <v>0</v>
      </c>
      <c r="CZ25" s="196">
        <v>0</v>
      </c>
      <c r="DA25" s="196">
        <v>0</v>
      </c>
      <c r="DB25" s="196">
        <v>0</v>
      </c>
      <c r="DC25" s="196">
        <v>0</v>
      </c>
      <c r="DD25" s="196">
        <v>0</v>
      </c>
      <c r="DE25" s="196">
        <v>0</v>
      </c>
      <c r="DF25" s="196">
        <v>0</v>
      </c>
      <c r="DG25" s="196">
        <v>0</v>
      </c>
      <c r="DH25" s="196">
        <v>0</v>
      </c>
      <c r="DI25" s="197">
        <v>0</v>
      </c>
      <c r="DJ25" s="195">
        <v>0</v>
      </c>
      <c r="DK25" s="196">
        <v>0</v>
      </c>
      <c r="DL25" s="196">
        <v>0</v>
      </c>
      <c r="DM25" s="196">
        <v>0</v>
      </c>
      <c r="DN25" s="196">
        <v>0</v>
      </c>
      <c r="DO25" s="196">
        <v>0</v>
      </c>
      <c r="DP25" s="196">
        <v>0</v>
      </c>
      <c r="DQ25" s="196">
        <v>0</v>
      </c>
      <c r="DR25" s="196">
        <v>0</v>
      </c>
      <c r="DS25" s="196">
        <v>0</v>
      </c>
      <c r="DT25" s="196">
        <v>0</v>
      </c>
      <c r="DU25" s="196">
        <v>0</v>
      </c>
      <c r="DV25" s="196">
        <v>0</v>
      </c>
      <c r="DW25" s="196">
        <v>0</v>
      </c>
      <c r="DX25" s="196">
        <v>0</v>
      </c>
      <c r="DY25" s="197">
        <v>0</v>
      </c>
      <c r="DZ25" s="195">
        <v>0</v>
      </c>
      <c r="EA25" s="196">
        <v>0</v>
      </c>
      <c r="EB25" s="196">
        <v>0</v>
      </c>
      <c r="EC25" s="196">
        <v>0</v>
      </c>
      <c r="ED25" s="196">
        <v>0</v>
      </c>
      <c r="EE25" s="196">
        <v>0</v>
      </c>
      <c r="EF25" s="196">
        <v>0</v>
      </c>
      <c r="EG25" s="196">
        <v>0</v>
      </c>
      <c r="EH25" s="196">
        <v>0</v>
      </c>
      <c r="EI25" s="196">
        <v>0</v>
      </c>
      <c r="EJ25" s="196">
        <v>0</v>
      </c>
      <c r="EK25" s="196">
        <v>0</v>
      </c>
      <c r="EL25" s="196">
        <v>0</v>
      </c>
      <c r="EM25" s="196">
        <v>0</v>
      </c>
      <c r="EN25" s="196">
        <v>0</v>
      </c>
      <c r="EO25" s="197">
        <v>0</v>
      </c>
      <c r="EP25" s="195">
        <v>0</v>
      </c>
      <c r="EQ25" s="196">
        <v>0</v>
      </c>
      <c r="ER25" s="196">
        <v>0</v>
      </c>
      <c r="ES25" s="196">
        <v>0</v>
      </c>
      <c r="ET25" s="196">
        <v>0</v>
      </c>
      <c r="EU25" s="196">
        <v>0</v>
      </c>
      <c r="EV25" s="196">
        <v>0</v>
      </c>
      <c r="EW25" s="196">
        <v>0</v>
      </c>
      <c r="EX25" s="196">
        <v>0</v>
      </c>
      <c r="EY25" s="196">
        <v>0</v>
      </c>
      <c r="EZ25" s="196">
        <v>0</v>
      </c>
      <c r="FA25" s="196">
        <v>0</v>
      </c>
      <c r="FB25" s="196">
        <v>0</v>
      </c>
      <c r="FC25" s="196">
        <v>0</v>
      </c>
      <c r="FD25" s="196">
        <v>0</v>
      </c>
      <c r="FE25" s="197">
        <v>0</v>
      </c>
    </row>
    <row r="26" spans="1:161">
      <c r="A26" s="12">
        <v>17</v>
      </c>
      <c r="B26" s="21">
        <v>3522.88404142544</v>
      </c>
      <c r="C26" s="22">
        <v>4051.3166476392557</v>
      </c>
      <c r="D26" s="22">
        <v>4403.6050517818003</v>
      </c>
      <c r="E26" s="22">
        <v>4570.0736209690549</v>
      </c>
      <c r="F26" s="22">
        <v>5484.0883451628652</v>
      </c>
      <c r="G26" s="22">
        <v>5976.2501197287638</v>
      </c>
      <c r="H26" s="22">
        <v>6751.0003340346402</v>
      </c>
      <c r="I26" s="22">
        <v>7419.0003266960275</v>
      </c>
      <c r="J26" s="22">
        <v>8032.3952828497795</v>
      </c>
      <c r="K26" s="22">
        <v>11099.370063618539</v>
      </c>
      <c r="L26" s="22">
        <v>12369.081890451644</v>
      </c>
      <c r="M26" s="22">
        <v>22582.595039820666</v>
      </c>
      <c r="N26" s="22">
        <v>24317.407606657795</v>
      </c>
      <c r="O26" s="22">
        <v>37723</v>
      </c>
      <c r="P26" s="22">
        <v>41891</v>
      </c>
      <c r="Q26" s="23">
        <v>46080.100000000006</v>
      </c>
      <c r="R26" s="195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  <c r="AE26" s="196">
        <v>0</v>
      </c>
      <c r="AF26" s="196">
        <v>0</v>
      </c>
      <c r="AG26" s="197">
        <v>0</v>
      </c>
      <c r="AH26" s="195">
        <v>0</v>
      </c>
      <c r="AI26" s="196">
        <v>0</v>
      </c>
      <c r="AJ26" s="196">
        <v>0</v>
      </c>
      <c r="AK26" s="196">
        <v>0</v>
      </c>
      <c r="AL26" s="196">
        <v>0</v>
      </c>
      <c r="AM26" s="196">
        <v>0</v>
      </c>
      <c r="AN26" s="196">
        <v>0</v>
      </c>
      <c r="AO26" s="196">
        <v>0</v>
      </c>
      <c r="AP26" s="196">
        <v>0</v>
      </c>
      <c r="AQ26" s="196">
        <v>0</v>
      </c>
      <c r="AR26" s="196">
        <v>0</v>
      </c>
      <c r="AS26" s="196">
        <v>0</v>
      </c>
      <c r="AT26" s="196">
        <v>0</v>
      </c>
      <c r="AU26" s="196">
        <v>0</v>
      </c>
      <c r="AV26" s="196">
        <v>0</v>
      </c>
      <c r="AW26" s="197">
        <v>0</v>
      </c>
      <c r="AX26" s="195">
        <v>0</v>
      </c>
      <c r="AY26" s="196">
        <v>0</v>
      </c>
      <c r="AZ26" s="196">
        <v>0</v>
      </c>
      <c r="BA26" s="196">
        <v>0</v>
      </c>
      <c r="BB26" s="196">
        <v>0</v>
      </c>
      <c r="BC26" s="196">
        <v>0</v>
      </c>
      <c r="BD26" s="196">
        <v>0</v>
      </c>
      <c r="BE26" s="196">
        <v>0</v>
      </c>
      <c r="BF26" s="196">
        <v>0</v>
      </c>
      <c r="BG26" s="196">
        <v>0</v>
      </c>
      <c r="BH26" s="196">
        <v>0</v>
      </c>
      <c r="BI26" s="196">
        <v>0</v>
      </c>
      <c r="BJ26" s="196">
        <v>0</v>
      </c>
      <c r="BK26" s="196">
        <v>0</v>
      </c>
      <c r="BL26" s="196">
        <v>0</v>
      </c>
      <c r="BM26" s="197">
        <v>0</v>
      </c>
      <c r="BN26" s="195">
        <v>0</v>
      </c>
      <c r="BO26" s="196">
        <v>0</v>
      </c>
      <c r="BP26" s="196">
        <v>0</v>
      </c>
      <c r="BQ26" s="196">
        <v>0</v>
      </c>
      <c r="BR26" s="196">
        <v>0</v>
      </c>
      <c r="BS26" s="196">
        <v>0</v>
      </c>
      <c r="BT26" s="196">
        <v>0</v>
      </c>
      <c r="BU26" s="196">
        <v>0</v>
      </c>
      <c r="BV26" s="196">
        <v>0</v>
      </c>
      <c r="BW26" s="196">
        <v>0</v>
      </c>
      <c r="BX26" s="196">
        <v>0</v>
      </c>
      <c r="BY26" s="196">
        <v>0</v>
      </c>
      <c r="BZ26" s="196">
        <v>0</v>
      </c>
      <c r="CA26" s="196">
        <v>0</v>
      </c>
      <c r="CB26" s="196">
        <v>0</v>
      </c>
      <c r="CC26" s="197">
        <v>0</v>
      </c>
      <c r="CD26" s="195">
        <v>0</v>
      </c>
      <c r="CE26" s="196">
        <v>0</v>
      </c>
      <c r="CF26" s="196">
        <v>0</v>
      </c>
      <c r="CG26" s="196">
        <v>0</v>
      </c>
      <c r="CH26" s="196">
        <v>0</v>
      </c>
      <c r="CI26" s="196">
        <v>0</v>
      </c>
      <c r="CJ26" s="196">
        <v>0</v>
      </c>
      <c r="CK26" s="196">
        <v>0</v>
      </c>
      <c r="CL26" s="196">
        <v>0</v>
      </c>
      <c r="CM26" s="196">
        <v>0</v>
      </c>
      <c r="CN26" s="196">
        <v>0</v>
      </c>
      <c r="CO26" s="196">
        <v>0</v>
      </c>
      <c r="CP26" s="196">
        <v>0</v>
      </c>
      <c r="CQ26" s="196">
        <v>0</v>
      </c>
      <c r="CR26" s="196">
        <v>0</v>
      </c>
      <c r="CS26" s="197">
        <v>0</v>
      </c>
      <c r="CT26" s="195">
        <v>0</v>
      </c>
      <c r="CU26" s="196">
        <v>0</v>
      </c>
      <c r="CV26" s="196">
        <v>0</v>
      </c>
      <c r="CW26" s="196">
        <v>0</v>
      </c>
      <c r="CX26" s="196">
        <v>0</v>
      </c>
      <c r="CY26" s="196">
        <v>0</v>
      </c>
      <c r="CZ26" s="196">
        <v>0</v>
      </c>
      <c r="DA26" s="196">
        <v>0</v>
      </c>
      <c r="DB26" s="196">
        <v>0</v>
      </c>
      <c r="DC26" s="196">
        <v>0</v>
      </c>
      <c r="DD26" s="196">
        <v>0</v>
      </c>
      <c r="DE26" s="196">
        <v>0</v>
      </c>
      <c r="DF26" s="196">
        <v>0</v>
      </c>
      <c r="DG26" s="196">
        <v>0</v>
      </c>
      <c r="DH26" s="196">
        <v>0</v>
      </c>
      <c r="DI26" s="197">
        <v>0</v>
      </c>
      <c r="DJ26" s="195">
        <v>0</v>
      </c>
      <c r="DK26" s="196">
        <v>0</v>
      </c>
      <c r="DL26" s="196">
        <v>0</v>
      </c>
      <c r="DM26" s="196">
        <v>0</v>
      </c>
      <c r="DN26" s="196">
        <v>0</v>
      </c>
      <c r="DO26" s="196">
        <v>0</v>
      </c>
      <c r="DP26" s="196">
        <v>0</v>
      </c>
      <c r="DQ26" s="196">
        <v>0</v>
      </c>
      <c r="DR26" s="196">
        <v>0</v>
      </c>
      <c r="DS26" s="196">
        <v>0</v>
      </c>
      <c r="DT26" s="196">
        <v>0</v>
      </c>
      <c r="DU26" s="196">
        <v>0</v>
      </c>
      <c r="DV26" s="196">
        <v>0</v>
      </c>
      <c r="DW26" s="196">
        <v>0</v>
      </c>
      <c r="DX26" s="196">
        <v>0</v>
      </c>
      <c r="DY26" s="197">
        <v>0</v>
      </c>
      <c r="DZ26" s="195">
        <v>0</v>
      </c>
      <c r="EA26" s="196">
        <v>0</v>
      </c>
      <c r="EB26" s="196">
        <v>0</v>
      </c>
      <c r="EC26" s="196">
        <v>0</v>
      </c>
      <c r="ED26" s="196">
        <v>0</v>
      </c>
      <c r="EE26" s="196">
        <v>0</v>
      </c>
      <c r="EF26" s="196">
        <v>0</v>
      </c>
      <c r="EG26" s="196">
        <v>0</v>
      </c>
      <c r="EH26" s="196">
        <v>0</v>
      </c>
      <c r="EI26" s="196">
        <v>0</v>
      </c>
      <c r="EJ26" s="196">
        <v>0</v>
      </c>
      <c r="EK26" s="196">
        <v>0</v>
      </c>
      <c r="EL26" s="196">
        <v>0</v>
      </c>
      <c r="EM26" s="196">
        <v>0</v>
      </c>
      <c r="EN26" s="196">
        <v>0</v>
      </c>
      <c r="EO26" s="197">
        <v>0</v>
      </c>
      <c r="EP26" s="195">
        <v>0</v>
      </c>
      <c r="EQ26" s="196">
        <v>0</v>
      </c>
      <c r="ER26" s="196">
        <v>0</v>
      </c>
      <c r="ES26" s="196">
        <v>0</v>
      </c>
      <c r="ET26" s="196">
        <v>0</v>
      </c>
      <c r="EU26" s="196">
        <v>0</v>
      </c>
      <c r="EV26" s="196">
        <v>0</v>
      </c>
      <c r="EW26" s="196">
        <v>0</v>
      </c>
      <c r="EX26" s="196">
        <v>0</v>
      </c>
      <c r="EY26" s="196">
        <v>0</v>
      </c>
      <c r="EZ26" s="196">
        <v>0</v>
      </c>
      <c r="FA26" s="196">
        <v>0</v>
      </c>
      <c r="FB26" s="196">
        <v>0</v>
      </c>
      <c r="FC26" s="196">
        <v>0</v>
      </c>
      <c r="FD26" s="196">
        <v>0</v>
      </c>
      <c r="FE26" s="197">
        <v>0</v>
      </c>
    </row>
    <row r="27" spans="1:161">
      <c r="A27" s="12">
        <v>18</v>
      </c>
      <c r="B27" s="24">
        <v>3522.88404142544</v>
      </c>
      <c r="C27" s="25">
        <v>4051.3166476392557</v>
      </c>
      <c r="D27" s="25">
        <v>4403.6050517818003</v>
      </c>
      <c r="E27" s="25">
        <v>4570.0736209690549</v>
      </c>
      <c r="F27" s="25">
        <v>5484.0883451628652</v>
      </c>
      <c r="G27" s="25">
        <v>5976.2501197287638</v>
      </c>
      <c r="H27" s="25">
        <v>6751.0003340346402</v>
      </c>
      <c r="I27" s="25">
        <v>7419.0003266960275</v>
      </c>
      <c r="J27" s="25">
        <v>8032.3952828497795</v>
      </c>
      <c r="K27" s="25">
        <v>11099.370063618539</v>
      </c>
      <c r="L27" s="25">
        <v>12369.081890451644</v>
      </c>
      <c r="M27" s="25">
        <v>22582.595039820666</v>
      </c>
      <c r="N27" s="25">
        <v>24317.407606657795</v>
      </c>
      <c r="O27" s="25">
        <v>37723</v>
      </c>
      <c r="P27" s="25">
        <v>41891</v>
      </c>
      <c r="Q27" s="26">
        <v>46080.100000000006</v>
      </c>
      <c r="R27" s="24">
        <v>4932.0376579956155</v>
      </c>
      <c r="S27" s="25">
        <v>5671.8433066949583</v>
      </c>
      <c r="T27" s="25">
        <v>6165.0470724945208</v>
      </c>
      <c r="U27" s="25">
        <v>6398.1030693566763</v>
      </c>
      <c r="V27" s="25">
        <v>7677.7236832280105</v>
      </c>
      <c r="W27" s="25">
        <v>8366.7501676202683</v>
      </c>
      <c r="X27" s="25">
        <v>9364.0801181768584</v>
      </c>
      <c r="Y27" s="25">
        <v>10288.984709188797</v>
      </c>
      <c r="Z27" s="25">
        <v>10916.664808373089</v>
      </c>
      <c r="AA27" s="25">
        <v>15376.804016768136</v>
      </c>
      <c r="AB27" s="25">
        <v>17135.832664977763</v>
      </c>
      <c r="AC27" s="25">
        <v>31020.749807078988</v>
      </c>
      <c r="AD27" s="25">
        <v>34016.609422369504</v>
      </c>
      <c r="AE27" s="25">
        <v>51574.678563814145</v>
      </c>
      <c r="AF27" s="25">
        <v>59368.943750791921</v>
      </c>
      <c r="AG27" s="26">
        <v>65701.292191778834</v>
      </c>
      <c r="AH27" s="24">
        <v>6975.3104020223709</v>
      </c>
      <c r="AI27" s="25">
        <v>8021.6069623257263</v>
      </c>
      <c r="AJ27" s="25">
        <v>8719.1380025279632</v>
      </c>
      <c r="AK27" s="25">
        <v>9048.7457695187259</v>
      </c>
      <c r="AL27" s="25">
        <v>10858.494923422471</v>
      </c>
      <c r="AM27" s="25">
        <v>11832.975237062952</v>
      </c>
      <c r="AN27" s="25">
        <v>12529.032603949008</v>
      </c>
      <c r="AO27" s="25">
        <v>13225.089970835063</v>
      </c>
      <c r="AP27" s="25">
        <v>14031.887339014786</v>
      </c>
      <c r="AQ27" s="25">
        <v>17327.407345169995</v>
      </c>
      <c r="AR27" s="25">
        <v>19309.575153650527</v>
      </c>
      <c r="AS27" s="25">
        <v>36114.561665514462</v>
      </c>
      <c r="AT27" s="25">
        <v>40001.394321469175</v>
      </c>
      <c r="AU27" s="25">
        <v>62995.396645906141</v>
      </c>
      <c r="AV27" s="25">
        <v>72687.127131436922</v>
      </c>
      <c r="AW27" s="26">
        <v>80440.005776249134</v>
      </c>
      <c r="AX27" s="24">
        <v>9376.9482598954291</v>
      </c>
      <c r="AY27" s="25">
        <v>10459.975770296469</v>
      </c>
      <c r="AZ27" s="25">
        <v>11181.99411056383</v>
      </c>
      <c r="BA27" s="25">
        <v>11518.616386146663</v>
      </c>
      <c r="BB27" s="25">
        <v>13377.236671578939</v>
      </c>
      <c r="BC27" s="25">
        <v>14400.588116747953</v>
      </c>
      <c r="BD27" s="25">
        <v>15121.081049398272</v>
      </c>
      <c r="BE27" s="25">
        <v>15841.573982048594</v>
      </c>
      <c r="BF27" s="25">
        <v>16807.990106606281</v>
      </c>
      <c r="BG27" s="25">
        <v>21077.407345169995</v>
      </c>
      <c r="BH27" s="25">
        <v>23488.556197019025</v>
      </c>
      <c r="BI27" s="25">
        <v>40929.241665514463</v>
      </c>
      <c r="BJ27" s="25">
        <v>45371.614321469177</v>
      </c>
      <c r="BK27" s="25">
        <v>69569.286645906133</v>
      </c>
      <c r="BL27" s="25">
        <v>79777.669331436919</v>
      </c>
      <c r="BM27" s="26">
        <v>88217.565776249132</v>
      </c>
      <c r="BN27" s="24">
        <v>11778.586117768489</v>
      </c>
      <c r="BO27" s="25">
        <v>12898.344578267213</v>
      </c>
      <c r="BP27" s="25">
        <v>13644.850218599697</v>
      </c>
      <c r="BQ27" s="25">
        <v>13988.487002774596</v>
      </c>
      <c r="BR27" s="25">
        <v>15895.978419735406</v>
      </c>
      <c r="BS27" s="25">
        <v>16968.200996432952</v>
      </c>
      <c r="BT27" s="25">
        <v>17713.129494847533</v>
      </c>
      <c r="BU27" s="25">
        <v>18458.057993262126</v>
      </c>
      <c r="BV27" s="25">
        <v>19584.09287419778</v>
      </c>
      <c r="BW27" s="25">
        <v>24827.407345169995</v>
      </c>
      <c r="BX27" s="25">
        <v>27667.537240387519</v>
      </c>
      <c r="BY27" s="25">
        <v>45743.921665514463</v>
      </c>
      <c r="BZ27" s="25">
        <v>50741.834321469178</v>
      </c>
      <c r="CA27" s="25">
        <v>76143.176645906133</v>
      </c>
      <c r="CB27" s="25">
        <v>86868.211531436915</v>
      </c>
      <c r="CC27" s="26">
        <v>95995.12577624913</v>
      </c>
      <c r="CD27" s="24">
        <v>5311.848976504135</v>
      </c>
      <c r="CE27" s="25">
        <v>6108.6263229797551</v>
      </c>
      <c r="CF27" s="25">
        <v>6639.8112206301703</v>
      </c>
      <c r="CG27" s="25">
        <v>6890.8146281961008</v>
      </c>
      <c r="CH27" s="25">
        <v>7900.5391772053417</v>
      </c>
      <c r="CI27" s="25">
        <v>9011.0652830256713</v>
      </c>
      <c r="CJ27" s="25">
        <v>9902.7360401304595</v>
      </c>
      <c r="CK27" s="25">
        <v>10882.390941187006</v>
      </c>
      <c r="CL27" s="25">
        <v>11546.271821408962</v>
      </c>
      <c r="CM27" s="25">
        <v>16316.856274300491</v>
      </c>
      <c r="CN27" s="25">
        <v>18183.422148712023</v>
      </c>
      <c r="CO27" s="25">
        <v>33266.536398139739</v>
      </c>
      <c r="CP27" s="25">
        <v>36089.698741266329</v>
      </c>
      <c r="CQ27" s="25">
        <v>50333.821860000004</v>
      </c>
      <c r="CR27" s="25">
        <v>60559.523060000007</v>
      </c>
      <c r="CS27" s="26">
        <v>65404.284904799999</v>
      </c>
      <c r="CT27" s="24">
        <v>7398.0564869934233</v>
      </c>
      <c r="CU27" s="25">
        <v>8137.8621356927652</v>
      </c>
      <c r="CV27" s="25">
        <v>8631.0659014923294</v>
      </c>
      <c r="CW27" s="25">
        <v>8858.9119421861669</v>
      </c>
      <c r="CX27" s="25">
        <v>10138.532556057502</v>
      </c>
      <c r="CY27" s="25">
        <v>10827.559040449762</v>
      </c>
      <c r="CZ27" s="25">
        <v>12392.513415723504</v>
      </c>
      <c r="DA27" s="25">
        <v>13618.962437448094</v>
      </c>
      <c r="DB27" s="25">
        <v>14449.788017924491</v>
      </c>
      <c r="DC27" s="25">
        <v>20419.494468985151</v>
      </c>
      <c r="DD27" s="25">
        <v>22755.381413615152</v>
      </c>
      <c r="DE27" s="25">
        <v>43817.570921692844</v>
      </c>
      <c r="DF27" s="25">
        <v>48090.501436323582</v>
      </c>
      <c r="DG27" s="25">
        <v>58323.800511379748</v>
      </c>
      <c r="DH27" s="25">
        <v>70562.39906262474</v>
      </c>
      <c r="DI27" s="26">
        <v>77413.568229480967</v>
      </c>
      <c r="DJ27" s="24">
        <v>9864.075315991231</v>
      </c>
      <c r="DK27" s="25">
        <v>10603.880964690572</v>
      </c>
      <c r="DL27" s="25">
        <v>11097.084730490134</v>
      </c>
      <c r="DM27" s="25">
        <v>11319.72081501566</v>
      </c>
      <c r="DN27" s="25">
        <v>11699.38846968078</v>
      </c>
      <c r="DO27" s="25">
        <v>13288.367913279249</v>
      </c>
      <c r="DP27" s="25">
        <v>14572.29943995276</v>
      </c>
      <c r="DQ27" s="25">
        <v>16016.307592360394</v>
      </c>
      <c r="DR27" s="25">
        <v>16993.383350783937</v>
      </c>
      <c r="DS27" s="25">
        <v>24037.361850771729</v>
      </c>
      <c r="DT27" s="25">
        <v>26787.114535190442</v>
      </c>
      <c r="DU27" s="25">
        <v>51396.186418734163</v>
      </c>
      <c r="DV27" s="25">
        <v>56627.179900548836</v>
      </c>
      <c r="DW27" s="25">
        <v>76065.348190200923</v>
      </c>
      <c r="DX27" s="25">
        <v>92026.812498050727</v>
      </c>
      <c r="DY27" s="26">
        <v>99400.509907688654</v>
      </c>
      <c r="DZ27" s="24">
        <v>12265.713173864289</v>
      </c>
      <c r="EA27" s="25">
        <v>13005.518822563632</v>
      </c>
      <c r="EB27" s="25">
        <v>13498.722588363193</v>
      </c>
      <c r="EC27" s="25">
        <v>13716.284734350798</v>
      </c>
      <c r="ED27" s="25">
        <v>14218.130217837248</v>
      </c>
      <c r="EE27" s="25">
        <v>15684.931832614389</v>
      </c>
      <c r="EF27" s="25">
        <v>16872.29943995276</v>
      </c>
      <c r="EG27" s="25">
        <v>18516.307592360394</v>
      </c>
      <c r="EH27" s="25">
        <v>19645.895993412254</v>
      </c>
      <c r="EI27" s="25">
        <v>27787.361850771729</v>
      </c>
      <c r="EJ27" s="25">
        <v>30966.095578558939</v>
      </c>
      <c r="EK27" s="25">
        <v>56210.866418734164</v>
      </c>
      <c r="EL27" s="25">
        <v>61997.399900548837</v>
      </c>
      <c r="EM27" s="25">
        <v>82639.238190200922</v>
      </c>
      <c r="EN27" s="25">
        <v>99117.354698050724</v>
      </c>
      <c r="EO27" s="26">
        <v>107178.06990768865</v>
      </c>
      <c r="EP27" s="24">
        <v>14667.351031737349</v>
      </c>
      <c r="EQ27" s="25">
        <v>15407.156680436692</v>
      </c>
      <c r="ER27" s="25">
        <v>15900.360446236253</v>
      </c>
      <c r="ES27" s="25">
        <v>16112.848653685938</v>
      </c>
      <c r="ET27" s="25">
        <v>16736.871965993716</v>
      </c>
      <c r="EU27" s="25">
        <v>18081.495751949529</v>
      </c>
      <c r="EV27" s="25">
        <v>19172.29943995276</v>
      </c>
      <c r="EW27" s="25">
        <v>21016.307592360394</v>
      </c>
      <c r="EX27" s="25">
        <v>22298.408636040571</v>
      </c>
      <c r="EY27" s="25">
        <v>31537.361850771729</v>
      </c>
      <c r="EZ27" s="25">
        <v>35145.076621927437</v>
      </c>
      <c r="FA27" s="25">
        <v>61025.546418734164</v>
      </c>
      <c r="FB27" s="25">
        <v>67367.619900548831</v>
      </c>
      <c r="FC27" s="25">
        <v>89213.128190200921</v>
      </c>
      <c r="FD27" s="25">
        <v>106207.89689805072</v>
      </c>
      <c r="FE27" s="26">
        <v>114955.62990768865</v>
      </c>
    </row>
    <row r="28" spans="1:161">
      <c r="A28" s="12">
        <v>19</v>
      </c>
      <c r="B28" s="24">
        <v>3522.88404142544</v>
      </c>
      <c r="C28" s="25">
        <v>4051.3166476392557</v>
      </c>
      <c r="D28" s="25">
        <v>4403.6050517818003</v>
      </c>
      <c r="E28" s="25">
        <v>4570.0736209690549</v>
      </c>
      <c r="F28" s="25">
        <v>5484.0883451628652</v>
      </c>
      <c r="G28" s="25">
        <v>5976.2501197287638</v>
      </c>
      <c r="H28" s="25">
        <v>6751.0003340346402</v>
      </c>
      <c r="I28" s="25">
        <v>7419.0003266960275</v>
      </c>
      <c r="J28" s="25">
        <v>8032.3952828497795</v>
      </c>
      <c r="K28" s="25">
        <v>11099.370063618539</v>
      </c>
      <c r="L28" s="25">
        <v>12369.081890451644</v>
      </c>
      <c r="M28" s="25">
        <v>22582.595039820666</v>
      </c>
      <c r="N28" s="25">
        <v>24317.407606657795</v>
      </c>
      <c r="O28" s="25">
        <v>37723</v>
      </c>
      <c r="P28" s="25">
        <v>41891</v>
      </c>
      <c r="Q28" s="26">
        <v>46080.100000000006</v>
      </c>
      <c r="R28" s="24">
        <v>4932.3198654681219</v>
      </c>
      <c r="S28" s="25">
        <v>5672.1678452883407</v>
      </c>
      <c r="T28" s="25">
        <v>6165.3998318351532</v>
      </c>
      <c r="U28" s="25">
        <v>6398.4691639855591</v>
      </c>
      <c r="V28" s="25">
        <v>7678.1629967826702</v>
      </c>
      <c r="W28" s="25">
        <v>8367.2289067503461</v>
      </c>
      <c r="X28" s="25">
        <v>9579.1588491047678</v>
      </c>
      <c r="Y28" s="25">
        <v>10524.424699946809</v>
      </c>
      <c r="Z28" s="25">
        <v>11166.467829199457</v>
      </c>
      <c r="AA28" s="25">
        <v>15713.492383848259</v>
      </c>
      <c r="AB28" s="25">
        <v>17511.036479257902</v>
      </c>
      <c r="AC28" s="25">
        <v>31334.090714221202</v>
      </c>
      <c r="AD28" s="25">
        <v>34360.211537746974</v>
      </c>
      <c r="AE28" s="25">
        <v>52095.634912943584</v>
      </c>
      <c r="AF28" s="25">
        <v>59968.630051304972</v>
      </c>
      <c r="AG28" s="26">
        <v>66364.941607857414</v>
      </c>
      <c r="AH28" s="24">
        <v>6975.3104020223709</v>
      </c>
      <c r="AI28" s="25">
        <v>8021.6069623257263</v>
      </c>
      <c r="AJ28" s="25">
        <v>8719.1380025279632</v>
      </c>
      <c r="AK28" s="25">
        <v>9048.7457695187259</v>
      </c>
      <c r="AL28" s="25">
        <v>10858.494923422471</v>
      </c>
      <c r="AM28" s="25">
        <v>11832.975237062952</v>
      </c>
      <c r="AN28" s="25">
        <v>12529.032603949008</v>
      </c>
      <c r="AO28" s="25">
        <v>13225.089970835063</v>
      </c>
      <c r="AP28" s="25">
        <v>14031.887339014786</v>
      </c>
      <c r="AQ28" s="25">
        <v>17816.538997616266</v>
      </c>
      <c r="AR28" s="25">
        <v>19854.660994526384</v>
      </c>
      <c r="AS28" s="25">
        <v>36479.355217691373</v>
      </c>
      <c r="AT28" s="25">
        <v>40405.448809564827</v>
      </c>
      <c r="AU28" s="25">
        <v>63631.71378374358</v>
      </c>
      <c r="AV28" s="25">
        <v>73421.340536804972</v>
      </c>
      <c r="AW28" s="26">
        <v>81252.53108712034</v>
      </c>
      <c r="AX28" s="24">
        <v>9376.9482598954291</v>
      </c>
      <c r="AY28" s="25">
        <v>10459.975770296469</v>
      </c>
      <c r="AZ28" s="25">
        <v>11181.99411056383</v>
      </c>
      <c r="BA28" s="25">
        <v>11518.616386146663</v>
      </c>
      <c r="BB28" s="25">
        <v>13377.236671578939</v>
      </c>
      <c r="BC28" s="25">
        <v>14400.588116747953</v>
      </c>
      <c r="BD28" s="25">
        <v>15121.081049398272</v>
      </c>
      <c r="BE28" s="25">
        <v>15841.573982048594</v>
      </c>
      <c r="BF28" s="25">
        <v>16807.990106606281</v>
      </c>
      <c r="BG28" s="25">
        <v>21566.538997616266</v>
      </c>
      <c r="BH28" s="25">
        <v>24033.642037894882</v>
      </c>
      <c r="BI28" s="25">
        <v>41294.035217691373</v>
      </c>
      <c r="BJ28" s="25">
        <v>45775.668809564828</v>
      </c>
      <c r="BK28" s="25">
        <v>70205.603783743572</v>
      </c>
      <c r="BL28" s="25">
        <v>80511.882736804968</v>
      </c>
      <c r="BM28" s="26">
        <v>89030.091087120338</v>
      </c>
      <c r="BN28" s="24">
        <v>11778.586117768489</v>
      </c>
      <c r="BO28" s="25">
        <v>12898.344578267213</v>
      </c>
      <c r="BP28" s="25">
        <v>13644.850218599697</v>
      </c>
      <c r="BQ28" s="25">
        <v>13988.487002774596</v>
      </c>
      <c r="BR28" s="25">
        <v>15895.978419735406</v>
      </c>
      <c r="BS28" s="25">
        <v>16968.200996432952</v>
      </c>
      <c r="BT28" s="25">
        <v>17713.129494847533</v>
      </c>
      <c r="BU28" s="25">
        <v>18458.057993262126</v>
      </c>
      <c r="BV28" s="25">
        <v>19584.09287419778</v>
      </c>
      <c r="BW28" s="25">
        <v>25316.538997616266</v>
      </c>
      <c r="BX28" s="25">
        <v>28212.62308126338</v>
      </c>
      <c r="BY28" s="25">
        <v>46108.715217691373</v>
      </c>
      <c r="BZ28" s="25">
        <v>51145.888809564829</v>
      </c>
      <c r="CA28" s="25">
        <v>76779.493783743572</v>
      </c>
      <c r="CB28" s="25">
        <v>87602.424936804964</v>
      </c>
      <c r="CC28" s="26">
        <v>96807.651087120335</v>
      </c>
      <c r="CD28" s="24">
        <v>5311.848976504135</v>
      </c>
      <c r="CE28" s="25">
        <v>6108.6263229797551</v>
      </c>
      <c r="CF28" s="25">
        <v>6639.8112206301703</v>
      </c>
      <c r="CG28" s="25">
        <v>6890.8146281961008</v>
      </c>
      <c r="CH28" s="25">
        <v>7900.5391772053417</v>
      </c>
      <c r="CI28" s="25">
        <v>9011.0652830256713</v>
      </c>
      <c r="CJ28" s="25">
        <v>10121.229414897462</v>
      </c>
      <c r="CK28" s="25">
        <v>11119.564234734335</v>
      </c>
      <c r="CL28" s="25">
        <v>11797.913885260195</v>
      </c>
      <c r="CM28" s="25">
        <v>16629.00777838966</v>
      </c>
      <c r="CN28" s="25">
        <v>18531.282206911379</v>
      </c>
      <c r="CO28" s="25">
        <v>33407.702957216992</v>
      </c>
      <c r="CP28" s="25">
        <v>36247.298705525289</v>
      </c>
      <c r="CQ28" s="25">
        <v>51890.538000000008</v>
      </c>
      <c r="CR28" s="25">
        <v>62432.498000000007</v>
      </c>
      <c r="CS28" s="26">
        <v>66427.097840000002</v>
      </c>
      <c r="CT28" s="24">
        <v>7398.0564869934233</v>
      </c>
      <c r="CU28" s="25">
        <v>8137.8621356927652</v>
      </c>
      <c r="CV28" s="25">
        <v>8631.0659014923294</v>
      </c>
      <c r="CW28" s="25">
        <v>8858.9119421861669</v>
      </c>
      <c r="CX28" s="25">
        <v>10138.532556057502</v>
      </c>
      <c r="CY28" s="25">
        <v>10930.543553058984</v>
      </c>
      <c r="CZ28" s="25">
        <v>12549.991738343051</v>
      </c>
      <c r="DA28" s="25">
        <v>13789.895589510099</v>
      </c>
      <c r="DB28" s="25">
        <v>14631.148956680001</v>
      </c>
      <c r="DC28" s="25">
        <v>20643.837948856937</v>
      </c>
      <c r="DD28" s="25">
        <v>23005.388653505157</v>
      </c>
      <c r="DE28" s="25">
        <v>46123.758864939839</v>
      </c>
      <c r="DF28" s="25">
        <v>50621.580459287987</v>
      </c>
      <c r="DG28" s="25">
        <v>61393.474222504999</v>
      </c>
      <c r="DH28" s="25">
        <v>74276.209539604999</v>
      </c>
      <c r="DI28" s="26">
        <v>81487.966557348394</v>
      </c>
      <c r="DJ28" s="24">
        <v>9864.075315991231</v>
      </c>
      <c r="DK28" s="25">
        <v>10603.880964690572</v>
      </c>
      <c r="DL28" s="25">
        <v>11097.084730490134</v>
      </c>
      <c r="DM28" s="25">
        <v>11319.72081501566</v>
      </c>
      <c r="DN28" s="25">
        <v>11699.38846968078</v>
      </c>
      <c r="DO28" s="25">
        <v>13288.367913279249</v>
      </c>
      <c r="DP28" s="25">
        <v>14657.996685700069</v>
      </c>
      <c r="DQ28" s="25">
        <v>16053.412359691989</v>
      </c>
      <c r="DR28" s="25">
        <v>17032.751696563471</v>
      </c>
      <c r="DS28" s="25">
        <v>24077.642707234791</v>
      </c>
      <c r="DT28" s="25">
        <v>26832.00331800905</v>
      </c>
      <c r="DU28" s="25">
        <v>51915.339816903193</v>
      </c>
      <c r="DV28" s="25">
        <v>57199.171616715998</v>
      </c>
      <c r="DW28" s="25">
        <v>76833.685040606986</v>
      </c>
      <c r="DX28" s="25">
        <v>92956.3762606573</v>
      </c>
      <c r="DY28" s="26">
        <v>100404.55546231178</v>
      </c>
      <c r="DZ28" s="24">
        <v>12265.713173864289</v>
      </c>
      <c r="EA28" s="25">
        <v>13005.518822563632</v>
      </c>
      <c r="EB28" s="25">
        <v>13498.722588363193</v>
      </c>
      <c r="EC28" s="25">
        <v>13716.284734350798</v>
      </c>
      <c r="ED28" s="25">
        <v>14218.130217837248</v>
      </c>
      <c r="EE28" s="25">
        <v>15684.931832614389</v>
      </c>
      <c r="EF28" s="25">
        <v>16957.996685700069</v>
      </c>
      <c r="EG28" s="25">
        <v>18553.412359691989</v>
      </c>
      <c r="EH28" s="25">
        <v>19685.264339191788</v>
      </c>
      <c r="EI28" s="25">
        <v>27827.642707234791</v>
      </c>
      <c r="EJ28" s="25">
        <v>31010.984361377548</v>
      </c>
      <c r="EK28" s="25">
        <v>56730.019816903194</v>
      </c>
      <c r="EL28" s="25">
        <v>62569.391616715999</v>
      </c>
      <c r="EM28" s="25">
        <v>83407.575040606986</v>
      </c>
      <c r="EN28" s="25">
        <v>100046.9184606573</v>
      </c>
      <c r="EO28" s="26">
        <v>108182.11546231178</v>
      </c>
      <c r="EP28" s="24">
        <v>14667.351031737349</v>
      </c>
      <c r="EQ28" s="25">
        <v>15407.156680436692</v>
      </c>
      <c r="ER28" s="25">
        <v>15900.360446236253</v>
      </c>
      <c r="ES28" s="25">
        <v>16112.848653685938</v>
      </c>
      <c r="ET28" s="25">
        <v>16736.871965993716</v>
      </c>
      <c r="EU28" s="25">
        <v>18081.495751949529</v>
      </c>
      <c r="EV28" s="25">
        <v>19257.996685700069</v>
      </c>
      <c r="EW28" s="25">
        <v>21053.412359691989</v>
      </c>
      <c r="EX28" s="25">
        <v>22337.776981820105</v>
      </c>
      <c r="EY28" s="25">
        <v>31577.642707234791</v>
      </c>
      <c r="EZ28" s="25">
        <v>35189.965404746043</v>
      </c>
      <c r="FA28" s="25">
        <v>61544.699816903194</v>
      </c>
      <c r="FB28" s="25">
        <v>67939.611616715993</v>
      </c>
      <c r="FC28" s="25">
        <v>89981.465040606985</v>
      </c>
      <c r="FD28" s="25">
        <v>107137.46066065729</v>
      </c>
      <c r="FE28" s="26">
        <v>115959.67546231177</v>
      </c>
    </row>
    <row r="29" spans="1:161">
      <c r="A29" s="12">
        <v>20</v>
      </c>
      <c r="B29" s="24">
        <v>3522.88404142544</v>
      </c>
      <c r="C29" s="25">
        <v>4051.3166476392557</v>
      </c>
      <c r="D29" s="25">
        <v>4403.6050517818003</v>
      </c>
      <c r="E29" s="25">
        <v>4570.0736209690549</v>
      </c>
      <c r="F29" s="25">
        <v>5484.0883451628652</v>
      </c>
      <c r="G29" s="25">
        <v>5976.2501197287638</v>
      </c>
      <c r="H29" s="25">
        <v>6751.0003340346402</v>
      </c>
      <c r="I29" s="25">
        <v>7419.0003266960275</v>
      </c>
      <c r="J29" s="25">
        <v>8032.3952828497795</v>
      </c>
      <c r="K29" s="25">
        <v>11099.370063618539</v>
      </c>
      <c r="L29" s="25">
        <v>12369.081890451644</v>
      </c>
      <c r="M29" s="25">
        <v>22582.595039820666</v>
      </c>
      <c r="N29" s="25">
        <v>24317.407606657795</v>
      </c>
      <c r="O29" s="25">
        <v>37723</v>
      </c>
      <c r="P29" s="25">
        <v>41891</v>
      </c>
      <c r="Q29" s="26">
        <v>46080.100000000006</v>
      </c>
      <c r="R29" s="24">
        <v>4933.734916370965</v>
      </c>
      <c r="S29" s="25">
        <v>5673.7951538266107</v>
      </c>
      <c r="T29" s="25">
        <v>6167.1686454637074</v>
      </c>
      <c r="U29" s="25">
        <v>6400.304843709152</v>
      </c>
      <c r="V29" s="25">
        <v>7680.3658124509811</v>
      </c>
      <c r="W29" s="25">
        <v>8476.538174024452</v>
      </c>
      <c r="X29" s="25">
        <v>9717.4749550485885</v>
      </c>
      <c r="Y29" s="25">
        <v>10676.398493245762</v>
      </c>
      <c r="Z29" s="25">
        <v>11327.71279242892</v>
      </c>
      <c r="AA29" s="25">
        <v>15940.872189827476</v>
      </c>
      <c r="AB29" s="25">
        <v>17764.427385613089</v>
      </c>
      <c r="AC29" s="25">
        <v>31650.596681031519</v>
      </c>
      <c r="AD29" s="25">
        <v>34707.284381562604</v>
      </c>
      <c r="AE29" s="25">
        <v>52621.853447417765</v>
      </c>
      <c r="AF29" s="25">
        <v>60574.373789196943</v>
      </c>
      <c r="AG29" s="26">
        <v>67035.29455339133</v>
      </c>
      <c r="AH29" s="24">
        <v>6978.8186930911188</v>
      </c>
      <c r="AI29" s="25">
        <v>8025.6414970547848</v>
      </c>
      <c r="AJ29" s="25">
        <v>8723.5233663638992</v>
      </c>
      <c r="AK29" s="25">
        <v>9053.2969123549465</v>
      </c>
      <c r="AL29" s="25">
        <v>10863.956294825935</v>
      </c>
      <c r="AM29" s="25">
        <v>11838.926731541087</v>
      </c>
      <c r="AN29" s="25">
        <v>12535.334186337619</v>
      </c>
      <c r="AO29" s="25">
        <v>13231.741641134153</v>
      </c>
      <c r="AP29" s="25">
        <v>14038.944794839957</v>
      </c>
      <c r="AQ29" s="25">
        <v>18200.017922645064</v>
      </c>
      <c r="AR29" s="25">
        <v>20282.007970053499</v>
      </c>
      <c r="AS29" s="25">
        <v>36847.833553223609</v>
      </c>
      <c r="AT29" s="25">
        <v>40813.584656126091</v>
      </c>
      <c r="AU29" s="25">
        <v>64274.458367417756</v>
      </c>
      <c r="AV29" s="25">
        <v>74162.970239196948</v>
      </c>
      <c r="AW29" s="26">
        <v>82073.263724363977</v>
      </c>
      <c r="AX29" s="24">
        <v>9380.4565509641761</v>
      </c>
      <c r="AY29" s="25">
        <v>10464.010305025529</v>
      </c>
      <c r="AZ29" s="25">
        <v>11186.379474399766</v>
      </c>
      <c r="BA29" s="25">
        <v>11523.167528982882</v>
      </c>
      <c r="BB29" s="25">
        <v>13382.698042982403</v>
      </c>
      <c r="BC29" s="25">
        <v>14406.539611226086</v>
      </c>
      <c r="BD29" s="25">
        <v>15127.382631786884</v>
      </c>
      <c r="BE29" s="25">
        <v>15848.225652347683</v>
      </c>
      <c r="BF29" s="25">
        <v>16815.047562431453</v>
      </c>
      <c r="BG29" s="25">
        <v>21950.017922645064</v>
      </c>
      <c r="BH29" s="25">
        <v>24460.989013421997</v>
      </c>
      <c r="BI29" s="25">
        <v>41662.513553223609</v>
      </c>
      <c r="BJ29" s="25">
        <v>46183.804656126093</v>
      </c>
      <c r="BK29" s="25">
        <v>70848.348367417755</v>
      </c>
      <c r="BL29" s="25">
        <v>81253.512439196944</v>
      </c>
      <c r="BM29" s="26">
        <v>89850.823724363974</v>
      </c>
      <c r="BN29" s="24">
        <v>11782.094408837236</v>
      </c>
      <c r="BO29" s="25">
        <v>12902.379112996272</v>
      </c>
      <c r="BP29" s="25">
        <v>13649.235582435633</v>
      </c>
      <c r="BQ29" s="25">
        <v>13993.038145610815</v>
      </c>
      <c r="BR29" s="25">
        <v>15901.439791138871</v>
      </c>
      <c r="BS29" s="25">
        <v>16974.152490911085</v>
      </c>
      <c r="BT29" s="25">
        <v>17719.431077236146</v>
      </c>
      <c r="BU29" s="25">
        <v>18464.709663561214</v>
      </c>
      <c r="BV29" s="25">
        <v>19591.150330022949</v>
      </c>
      <c r="BW29" s="25">
        <v>25700.017922645064</v>
      </c>
      <c r="BX29" s="25">
        <v>28639.970056790495</v>
      </c>
      <c r="BY29" s="25">
        <v>46477.193553223609</v>
      </c>
      <c r="BZ29" s="25">
        <v>51554.024656126094</v>
      </c>
      <c r="CA29" s="25">
        <v>77422.238367417754</v>
      </c>
      <c r="CB29" s="25">
        <v>88344.05463919694</v>
      </c>
      <c r="CC29" s="26">
        <v>97628.383724363972</v>
      </c>
      <c r="CD29" s="24">
        <v>5311.848976504135</v>
      </c>
      <c r="CE29" s="25">
        <v>6108.6263229797551</v>
      </c>
      <c r="CF29" s="25">
        <v>6639.8112206301703</v>
      </c>
      <c r="CG29" s="25">
        <v>6890.8146281961008</v>
      </c>
      <c r="CH29" s="25">
        <v>7900.5391772053417</v>
      </c>
      <c r="CI29" s="25">
        <v>9011.0652830256713</v>
      </c>
      <c r="CJ29" s="25">
        <v>10223.008234087496</v>
      </c>
      <c r="CK29" s="25">
        <v>11255.708726982859</v>
      </c>
      <c r="CL29" s="25">
        <v>11942.363880025565</v>
      </c>
      <c r="CM29" s="25">
        <v>16946.056019970179</v>
      </c>
      <c r="CN29" s="25">
        <v>18884.599164617597</v>
      </c>
      <c r="CO29" s="25">
        <v>33535.835120661948</v>
      </c>
      <c r="CP29" s="25">
        <v>36370.249587373866</v>
      </c>
      <c r="CQ29" s="25">
        <v>53447.254140000012</v>
      </c>
      <c r="CR29" s="25">
        <v>62605.47294</v>
      </c>
      <c r="CS29" s="26">
        <v>66949.910775199998</v>
      </c>
      <c r="CT29" s="24">
        <v>7398.0564869934233</v>
      </c>
      <c r="CU29" s="25">
        <v>8137.8621356927652</v>
      </c>
      <c r="CV29" s="25">
        <v>8631.0659014923294</v>
      </c>
      <c r="CW29" s="25">
        <v>8858.9119421861669</v>
      </c>
      <c r="CX29" s="25">
        <v>10138.532556057502</v>
      </c>
      <c r="CY29" s="25">
        <v>11014.471757311174</v>
      </c>
      <c r="CZ29" s="25">
        <v>12636.115810912004</v>
      </c>
      <c r="DA29" s="25">
        <v>13823.785799298188</v>
      </c>
      <c r="DB29" s="25">
        <v>14667.106640649694</v>
      </c>
      <c r="DC29" s="25">
        <v>20643.837948856937</v>
      </c>
      <c r="DD29" s="25">
        <v>23005.388653505157</v>
      </c>
      <c r="DE29" s="25">
        <v>48551.325120989306</v>
      </c>
      <c r="DF29" s="25">
        <v>53285.874167671565</v>
      </c>
      <c r="DG29" s="25">
        <v>64624.709707900001</v>
      </c>
      <c r="DH29" s="25">
        <v>78185.483725900005</v>
      </c>
      <c r="DI29" s="26">
        <v>85776.806902472003</v>
      </c>
      <c r="DJ29" s="24">
        <v>9864.075315991231</v>
      </c>
      <c r="DK29" s="25">
        <v>10603.880964690572</v>
      </c>
      <c r="DL29" s="25">
        <v>11097.084730490134</v>
      </c>
      <c r="DM29" s="25">
        <v>11319.72081501566</v>
      </c>
      <c r="DN29" s="25">
        <v>11699.38846968078</v>
      </c>
      <c r="DO29" s="25">
        <v>13288.367913279249</v>
      </c>
      <c r="DP29" s="25">
        <v>14748.084509154354</v>
      </c>
      <c r="DQ29" s="25">
        <v>16219.599814771684</v>
      </c>
      <c r="DR29" s="25">
        <v>17209.077426821517</v>
      </c>
      <c r="DS29" s="25">
        <v>24266.19773898627</v>
      </c>
      <c r="DT29" s="25">
        <v>27042.128092228031</v>
      </c>
      <c r="DU29" s="25">
        <v>52439.737188791107</v>
      </c>
      <c r="DV29" s="25">
        <v>57776.941026985856</v>
      </c>
      <c r="DW29" s="25">
        <v>77609.78286929999</v>
      </c>
      <c r="DX29" s="25">
        <v>93895.329556219498</v>
      </c>
      <c r="DY29" s="26">
        <v>101418.74289122401</v>
      </c>
      <c r="DZ29" s="24">
        <v>12265.713173864289</v>
      </c>
      <c r="EA29" s="25">
        <v>13005.518822563632</v>
      </c>
      <c r="EB29" s="25">
        <v>13498.722588363193</v>
      </c>
      <c r="EC29" s="25">
        <v>13716.284734350798</v>
      </c>
      <c r="ED29" s="25">
        <v>14218.130217837248</v>
      </c>
      <c r="EE29" s="25">
        <v>15684.931832614389</v>
      </c>
      <c r="EF29" s="25">
        <v>17048.084509154352</v>
      </c>
      <c r="EG29" s="25">
        <v>18719.599814771682</v>
      </c>
      <c r="EH29" s="25">
        <v>19861.590069449834</v>
      </c>
      <c r="EI29" s="25">
        <v>28016.19773898627</v>
      </c>
      <c r="EJ29" s="25">
        <v>31221.109135596525</v>
      </c>
      <c r="EK29" s="25">
        <v>57254.417188791107</v>
      </c>
      <c r="EL29" s="25">
        <v>63147.161026985857</v>
      </c>
      <c r="EM29" s="25">
        <v>84183.67286929999</v>
      </c>
      <c r="EN29" s="25">
        <v>100985.87175621949</v>
      </c>
      <c r="EO29" s="26">
        <v>109196.30289122401</v>
      </c>
      <c r="EP29" s="24">
        <v>14667.351031737349</v>
      </c>
      <c r="EQ29" s="25">
        <v>15407.156680436692</v>
      </c>
      <c r="ER29" s="25">
        <v>15900.360446236253</v>
      </c>
      <c r="ES29" s="25">
        <v>16112.848653685938</v>
      </c>
      <c r="ET29" s="25">
        <v>16736.871965993716</v>
      </c>
      <c r="EU29" s="25">
        <v>18081.495751949529</v>
      </c>
      <c r="EV29" s="25">
        <v>19348.084509154352</v>
      </c>
      <c r="EW29" s="25">
        <v>21219.599814771682</v>
      </c>
      <c r="EX29" s="25">
        <v>22514.102712078151</v>
      </c>
      <c r="EY29" s="25">
        <v>31766.19773898627</v>
      </c>
      <c r="EZ29" s="25">
        <v>35400.090178965023</v>
      </c>
      <c r="FA29" s="25">
        <v>62069.097188791107</v>
      </c>
      <c r="FB29" s="25">
        <v>68517.381026985851</v>
      </c>
      <c r="FC29" s="25">
        <v>90757.562869299989</v>
      </c>
      <c r="FD29" s="25">
        <v>108076.41395621949</v>
      </c>
      <c r="FE29" s="26">
        <v>116973.86289122401</v>
      </c>
    </row>
    <row r="30" spans="1:161">
      <c r="A30" s="12">
        <v>21</v>
      </c>
      <c r="B30" s="24">
        <v>3546.2966825260874</v>
      </c>
      <c r="C30" s="25">
        <v>4078.2411849049995</v>
      </c>
      <c r="D30" s="25">
        <v>4432.8708531576085</v>
      </c>
      <c r="E30" s="25">
        <v>4600.445751369346</v>
      </c>
      <c r="F30" s="25">
        <v>5520.5349016432156</v>
      </c>
      <c r="G30" s="25">
        <v>6015.9675210214536</v>
      </c>
      <c r="H30" s="25">
        <v>6816.1499999999987</v>
      </c>
      <c r="I30" s="25">
        <v>7489.35</v>
      </c>
      <c r="J30" s="25">
        <v>8107.4512181303126</v>
      </c>
      <c r="K30" s="25">
        <v>11197.957308781875</v>
      </c>
      <c r="L30" s="25">
        <v>12478.947018093113</v>
      </c>
      <c r="M30" s="25">
        <v>26720.565463474177</v>
      </c>
      <c r="N30" s="25">
        <v>28889.882936362752</v>
      </c>
      <c r="O30" s="25">
        <v>41383.079320624005</v>
      </c>
      <c r="P30" s="25">
        <v>47460.381150703979</v>
      </c>
      <c r="Q30" s="26">
        <v>51947.257340799319</v>
      </c>
      <c r="R30" s="24">
        <v>4955.4752741236571</v>
      </c>
      <c r="S30" s="25">
        <v>5698.7965652422054</v>
      </c>
      <c r="T30" s="25">
        <v>6194.3440926545718</v>
      </c>
      <c r="U30" s="25">
        <v>6428.507598698443</v>
      </c>
      <c r="V30" s="25">
        <v>7714.2091184381316</v>
      </c>
      <c r="W30" s="25">
        <v>8595.9523225932844</v>
      </c>
      <c r="X30" s="25">
        <v>9852.6487829940179</v>
      </c>
      <c r="Y30" s="25">
        <v>10824.199824759942</v>
      </c>
      <c r="Z30" s="25">
        <v>11484.530752604383</v>
      </c>
      <c r="AA30" s="25">
        <v>16155.324417232752</v>
      </c>
      <c r="AB30" s="25">
        <v>18003.411863755704</v>
      </c>
      <c r="AC30" s="25">
        <v>31970.299677809617</v>
      </c>
      <c r="AD30" s="25">
        <v>35057.863011679401</v>
      </c>
      <c r="AE30" s="25">
        <v>53153.387320624002</v>
      </c>
      <c r="AF30" s="25">
        <v>61186.236150703982</v>
      </c>
      <c r="AG30" s="26">
        <v>67712.41874079933</v>
      </c>
      <c r="AH30" s="24">
        <v>6994.9078285404266</v>
      </c>
      <c r="AI30" s="25">
        <v>8044.1440028214884</v>
      </c>
      <c r="AJ30" s="25">
        <v>8743.6347856755328</v>
      </c>
      <c r="AK30" s="25">
        <v>9074.1685994830095</v>
      </c>
      <c r="AL30" s="25">
        <v>10889.002319379611</v>
      </c>
      <c r="AM30" s="25">
        <v>11866.220476247016</v>
      </c>
      <c r="AN30" s="25">
        <v>12564.233445438014</v>
      </c>
      <c r="AO30" s="25">
        <v>13262.246414629015</v>
      </c>
      <c r="AP30" s="25">
        <v>14071.310513782211</v>
      </c>
      <c r="AQ30" s="25">
        <v>18485.89067642012</v>
      </c>
      <c r="AR30" s="25">
        <v>20600.583121744567</v>
      </c>
      <c r="AS30" s="25">
        <v>37220.03389214506</v>
      </c>
      <c r="AT30" s="25">
        <v>41225.84308699605</v>
      </c>
      <c r="AU30" s="25">
        <v>64923.695320624</v>
      </c>
      <c r="AV30" s="25">
        <v>74912.091150703985</v>
      </c>
      <c r="AW30" s="26">
        <v>82902.286590266667</v>
      </c>
      <c r="AX30" s="24">
        <v>9396.5456864134867</v>
      </c>
      <c r="AY30" s="25">
        <v>10482.512810792232</v>
      </c>
      <c r="AZ30" s="25">
        <v>11206.4908937114</v>
      </c>
      <c r="BA30" s="25">
        <v>11544.039216110945</v>
      </c>
      <c r="BB30" s="25">
        <v>13407.744067536079</v>
      </c>
      <c r="BC30" s="25">
        <v>14433.833355932013</v>
      </c>
      <c r="BD30" s="25">
        <v>15156.28189088728</v>
      </c>
      <c r="BE30" s="25">
        <v>15878.730425842545</v>
      </c>
      <c r="BF30" s="25">
        <v>16847.413281373709</v>
      </c>
      <c r="BG30" s="25">
        <v>22235.89067642012</v>
      </c>
      <c r="BH30" s="25">
        <v>24779.564165113065</v>
      </c>
      <c r="BI30" s="25">
        <v>42034.713892145061</v>
      </c>
      <c r="BJ30" s="25">
        <v>46596.063086996051</v>
      </c>
      <c r="BK30" s="25">
        <v>71497.585320623999</v>
      </c>
      <c r="BL30" s="25">
        <v>82002.633350703982</v>
      </c>
      <c r="BM30" s="26">
        <v>90679.846590266665</v>
      </c>
      <c r="BN30" s="24">
        <v>11798.183544286545</v>
      </c>
      <c r="BO30" s="25">
        <v>12920.881618762976</v>
      </c>
      <c r="BP30" s="25">
        <v>13669.347001747266</v>
      </c>
      <c r="BQ30" s="25">
        <v>14013.909832738878</v>
      </c>
      <c r="BR30" s="25">
        <v>15926.485815692544</v>
      </c>
      <c r="BS30" s="25">
        <v>17001.446235617012</v>
      </c>
      <c r="BT30" s="25">
        <v>17748.330336336545</v>
      </c>
      <c r="BU30" s="25">
        <v>18495.214437056075</v>
      </c>
      <c r="BV30" s="25">
        <v>19623.516048965201</v>
      </c>
      <c r="BW30" s="25">
        <v>25985.89067642012</v>
      </c>
      <c r="BX30" s="25">
        <v>28958.545208481562</v>
      </c>
      <c r="BY30" s="25">
        <v>46849.393892145061</v>
      </c>
      <c r="BZ30" s="25">
        <v>51966.283086996053</v>
      </c>
      <c r="CA30" s="25">
        <v>78071.475320623998</v>
      </c>
      <c r="CB30" s="25">
        <v>89093.175550703978</v>
      </c>
      <c r="CC30" s="26">
        <v>98457.406590266663</v>
      </c>
      <c r="CD30" s="24">
        <v>5311.848976504135</v>
      </c>
      <c r="CE30" s="25">
        <v>6108.6263229797551</v>
      </c>
      <c r="CF30" s="25">
        <v>6639.8112206301703</v>
      </c>
      <c r="CG30" s="25">
        <v>6890.8146281961008</v>
      </c>
      <c r="CH30" s="25">
        <v>7926.7921685162155</v>
      </c>
      <c r="CI30" s="25">
        <v>9560.7815287799749</v>
      </c>
      <c r="CJ30" s="25">
        <v>10924.787053277531</v>
      </c>
      <c r="CK30" s="25">
        <v>11991.853219231383</v>
      </c>
      <c r="CL30" s="25">
        <v>12723.416909021731</v>
      </c>
      <c r="CM30" s="25">
        <v>17785.396780515963</v>
      </c>
      <c r="CN30" s="25">
        <v>19819.956265216882</v>
      </c>
      <c r="CO30" s="25">
        <v>44219.874479937003</v>
      </c>
      <c r="CP30" s="25">
        <v>48080.579699710492</v>
      </c>
      <c r="CQ30" s="25">
        <v>53545.29207000001</v>
      </c>
      <c r="CR30" s="25">
        <v>65352.64147000001</v>
      </c>
      <c r="CS30" s="26">
        <v>70912.851837599999</v>
      </c>
      <c r="CT30" s="24">
        <v>7398.2686210644706</v>
      </c>
      <c r="CU30" s="25">
        <v>8138.0954831709187</v>
      </c>
      <c r="CV30" s="25">
        <v>8631.3133912418834</v>
      </c>
      <c r="CW30" s="25">
        <v>8859.1659652608287</v>
      </c>
      <c r="CX30" s="25">
        <v>10164.336592445881</v>
      </c>
      <c r="CY30" s="25">
        <v>11557.963122538717</v>
      </c>
      <c r="CZ30" s="25">
        <v>13231.315693921231</v>
      </c>
      <c r="DA30" s="25">
        <v>14529.378005273929</v>
      </c>
      <c r="DB30" s="25">
        <v>15415.743539405958</v>
      </c>
      <c r="DC30" s="25">
        <v>20643.837948856937</v>
      </c>
      <c r="DD30" s="25">
        <v>23005.388653505157</v>
      </c>
      <c r="DE30" s="25">
        <v>50052.912495865268</v>
      </c>
      <c r="DF30" s="25">
        <v>54933.890894506767</v>
      </c>
      <c r="DG30" s="25">
        <v>66623.412070000006</v>
      </c>
      <c r="DH30" s="25">
        <v>80603.591470000014</v>
      </c>
      <c r="DI30" s="26">
        <v>88429.697837600004</v>
      </c>
      <c r="DJ30" s="24">
        <v>9864.3581614192954</v>
      </c>
      <c r="DK30" s="25">
        <v>10604.185023525741</v>
      </c>
      <c r="DL30" s="25">
        <v>11097.402931596705</v>
      </c>
      <c r="DM30" s="25">
        <v>11320.045400055506</v>
      </c>
      <c r="DN30" s="25">
        <v>11723.078731393009</v>
      </c>
      <c r="DO30" s="25">
        <v>13294.005659604045</v>
      </c>
      <c r="DP30" s="25">
        <v>15252.349047281132</v>
      </c>
      <c r="DQ30" s="25">
        <v>16756.372096690724</v>
      </c>
      <c r="DR30" s="25">
        <v>17778.595532422602</v>
      </c>
      <c r="DS30" s="25">
        <v>25048.209297369845</v>
      </c>
      <c r="DT30" s="25">
        <v>27913.597819742703</v>
      </c>
      <c r="DU30" s="25">
        <v>52969.431503829401</v>
      </c>
      <c r="DV30" s="25">
        <v>58360.546491904905</v>
      </c>
      <c r="DW30" s="25">
        <v>78393.720069999996</v>
      </c>
      <c r="DX30" s="25">
        <v>94843.767228504541</v>
      </c>
      <c r="DY30" s="26">
        <v>102443.17463760001</v>
      </c>
      <c r="DZ30" s="24">
        <v>12265.996019292355</v>
      </c>
      <c r="EA30" s="25">
        <v>13005.822881398799</v>
      </c>
      <c r="EB30" s="25">
        <v>13499.040789469766</v>
      </c>
      <c r="EC30" s="25">
        <v>13716.609319390645</v>
      </c>
      <c r="ED30" s="25">
        <v>14241.820479549473</v>
      </c>
      <c r="EE30" s="25">
        <v>15685.312867226381</v>
      </c>
      <c r="EF30" s="25">
        <v>17552.349047281132</v>
      </c>
      <c r="EG30" s="25">
        <v>19256.372096690724</v>
      </c>
      <c r="EH30" s="25">
        <v>20431.108175050918</v>
      </c>
      <c r="EI30" s="25">
        <v>28798.209297369845</v>
      </c>
      <c r="EJ30" s="25">
        <v>32092.578863111201</v>
      </c>
      <c r="EK30" s="25">
        <v>57784.111503829401</v>
      </c>
      <c r="EL30" s="25">
        <v>63730.766491904906</v>
      </c>
      <c r="EM30" s="25">
        <v>84967.610069999995</v>
      </c>
      <c r="EN30" s="25">
        <v>101934.30942850454</v>
      </c>
      <c r="EO30" s="26">
        <v>110220.73463760001</v>
      </c>
      <c r="EP30" s="24">
        <v>14667.633877165415</v>
      </c>
      <c r="EQ30" s="25">
        <v>15407.460739271859</v>
      </c>
      <c r="ER30" s="25">
        <v>15900.678647342826</v>
      </c>
      <c r="ES30" s="25">
        <v>16113.173238725785</v>
      </c>
      <c r="ET30" s="25">
        <v>16760.562227705937</v>
      </c>
      <c r="EU30" s="25">
        <v>18081.876786561519</v>
      </c>
      <c r="EV30" s="25">
        <v>19852.349047281132</v>
      </c>
      <c r="EW30" s="25">
        <v>21756.372096690724</v>
      </c>
      <c r="EX30" s="25">
        <v>23083.620817679235</v>
      </c>
      <c r="EY30" s="25">
        <v>32548.209297369845</v>
      </c>
      <c r="EZ30" s="25">
        <v>36271.559906479699</v>
      </c>
      <c r="FA30" s="25">
        <v>62598.791503829401</v>
      </c>
      <c r="FB30" s="25">
        <v>69100.9864919049</v>
      </c>
      <c r="FC30" s="25">
        <v>91541.500069999995</v>
      </c>
      <c r="FD30" s="25">
        <v>109024.85162850453</v>
      </c>
      <c r="FE30" s="26">
        <v>117998.2946376</v>
      </c>
    </row>
    <row r="31" spans="1:161">
      <c r="A31" s="12">
        <v>22</v>
      </c>
      <c r="B31" s="24">
        <v>3578.6858761537032</v>
      </c>
      <c r="C31" s="25">
        <v>4115.4887575767589</v>
      </c>
      <c r="D31" s="25">
        <v>4473.3573451921293</v>
      </c>
      <c r="E31" s="25">
        <v>4642.4627458719924</v>
      </c>
      <c r="F31" s="25">
        <v>5570.9552950463913</v>
      </c>
      <c r="G31" s="25">
        <v>6070.912821524912</v>
      </c>
      <c r="H31" s="25">
        <v>6882.48</v>
      </c>
      <c r="I31" s="25">
        <v>7562.6100000000006</v>
      </c>
      <c r="J31" s="25">
        <v>8187.106760191451</v>
      </c>
      <c r="K31" s="25">
        <v>11309.590561148703</v>
      </c>
      <c r="L31" s="25">
        <v>12603.350550213258</v>
      </c>
      <c r="M31" s="25">
        <v>27254.976772743659</v>
      </c>
      <c r="N31" s="25">
        <v>29467.680595090009</v>
      </c>
      <c r="O31" s="25">
        <v>41704.431264312014</v>
      </c>
      <c r="P31" s="25">
        <v>49783.265683352016</v>
      </c>
      <c r="Q31" s="26">
        <v>52986.202487615308</v>
      </c>
      <c r="R31" s="24">
        <v>4982.5823406270829</v>
      </c>
      <c r="S31" s="25">
        <v>5729.9696917211459</v>
      </c>
      <c r="T31" s="25">
        <v>6228.2279257838536</v>
      </c>
      <c r="U31" s="25">
        <v>6463.6723353495636</v>
      </c>
      <c r="V31" s="25">
        <v>7756.4068024194758</v>
      </c>
      <c r="W31" s="25">
        <v>8653.8956656452847</v>
      </c>
      <c r="X31" s="25">
        <v>9919.7053224963493</v>
      </c>
      <c r="Y31" s="25">
        <v>10898.268540542778</v>
      </c>
      <c r="Z31" s="25">
        <v>11563.11803461927</v>
      </c>
      <c r="AA31" s="25">
        <v>16268.518027881169</v>
      </c>
      <c r="AB31" s="25">
        <v>18129.554251257083</v>
      </c>
      <c r="AC31" s="25">
        <v>32504.710987079099</v>
      </c>
      <c r="AD31" s="25">
        <v>35635.660670406658</v>
      </c>
      <c r="AE31" s="25">
        <v>53474.739264312011</v>
      </c>
      <c r="AF31" s="25">
        <v>63509.120683352012</v>
      </c>
      <c r="AG31" s="26">
        <v>68751.363887615313</v>
      </c>
      <c r="AH31" s="24">
        <v>7023.0436178092541</v>
      </c>
      <c r="AI31" s="25">
        <v>8076.5001604806421</v>
      </c>
      <c r="AJ31" s="25">
        <v>8778.8045222615692</v>
      </c>
      <c r="AK31" s="25">
        <v>9110.6678503327748</v>
      </c>
      <c r="AL31" s="25">
        <v>10932.80142039933</v>
      </c>
      <c r="AM31" s="25">
        <v>11913.950265819783</v>
      </c>
      <c r="AN31" s="25">
        <v>12614.770869691534</v>
      </c>
      <c r="AO31" s="25">
        <v>13315.591473563285</v>
      </c>
      <c r="AP31" s="25">
        <v>14127.909891080173</v>
      </c>
      <c r="AQ31" s="25">
        <v>18591.809808201404</v>
      </c>
      <c r="AR31" s="25">
        <v>20718.618866769644</v>
      </c>
      <c r="AS31" s="25">
        <v>37754.445201414535</v>
      </c>
      <c r="AT31" s="25">
        <v>41803.640745723307</v>
      </c>
      <c r="AU31" s="25">
        <v>65245.047264312008</v>
      </c>
      <c r="AV31" s="25">
        <v>77234.975683352008</v>
      </c>
      <c r="AW31" s="26">
        <v>83610.194266934559</v>
      </c>
      <c r="AX31" s="24">
        <v>9424.6814756823132</v>
      </c>
      <c r="AY31" s="25">
        <v>10514.868968451387</v>
      </c>
      <c r="AZ31" s="25">
        <v>11241.660630297436</v>
      </c>
      <c r="BA31" s="25">
        <v>11580.538466960708</v>
      </c>
      <c r="BB31" s="25">
        <v>13451.543168555796</v>
      </c>
      <c r="BC31" s="25">
        <v>14481.563145504782</v>
      </c>
      <c r="BD31" s="25">
        <v>15206.819315140798</v>
      </c>
      <c r="BE31" s="25">
        <v>15932.075484776817</v>
      </c>
      <c r="BF31" s="25">
        <v>16904.012658671672</v>
      </c>
      <c r="BG31" s="25">
        <v>22341.809808201404</v>
      </c>
      <c r="BH31" s="25">
        <v>24897.599910138142</v>
      </c>
      <c r="BI31" s="25">
        <v>42569.125201414536</v>
      </c>
      <c r="BJ31" s="25">
        <v>47173.860745723308</v>
      </c>
      <c r="BK31" s="25">
        <v>71818.937264312</v>
      </c>
      <c r="BL31" s="25">
        <v>84325.517883352004</v>
      </c>
      <c r="BM31" s="26">
        <v>91387.754266934557</v>
      </c>
      <c r="BN31" s="24">
        <v>11826.319333555373</v>
      </c>
      <c r="BO31" s="25">
        <v>12953.237776422129</v>
      </c>
      <c r="BP31" s="25">
        <v>13704.516738333303</v>
      </c>
      <c r="BQ31" s="25">
        <v>14050.409083588644</v>
      </c>
      <c r="BR31" s="25">
        <v>15970.284916712264</v>
      </c>
      <c r="BS31" s="25">
        <v>17049.176025189779</v>
      </c>
      <c r="BT31" s="25">
        <v>17798.867760590059</v>
      </c>
      <c r="BU31" s="25">
        <v>18548.559495990346</v>
      </c>
      <c r="BV31" s="25">
        <v>19680.115426263164</v>
      </c>
      <c r="BW31" s="25">
        <v>26091.809808201404</v>
      </c>
      <c r="BX31" s="25">
        <v>29076.58095350664</v>
      </c>
      <c r="BY31" s="25">
        <v>47383.805201414536</v>
      </c>
      <c r="BZ31" s="25">
        <v>52544.08074572331</v>
      </c>
      <c r="CA31" s="25">
        <v>78392.827264312</v>
      </c>
      <c r="CB31" s="25">
        <v>91416.060083352</v>
      </c>
      <c r="CC31" s="26">
        <v>99165.314266934554</v>
      </c>
      <c r="CD31" s="24">
        <v>5329.4999142309143</v>
      </c>
      <c r="CE31" s="25">
        <v>6128.9249013655508</v>
      </c>
      <c r="CF31" s="25">
        <v>6661.8748927886427</v>
      </c>
      <c r="CG31" s="25">
        <v>6913.7123687807953</v>
      </c>
      <c r="CH31" s="25">
        <v>7963.1107203283173</v>
      </c>
      <c r="CI31" s="25">
        <v>9636.7631608312277</v>
      </c>
      <c r="CJ31" s="25">
        <v>11013.495685691754</v>
      </c>
      <c r="CK31" s="25">
        <v>12089.910960663157</v>
      </c>
      <c r="CL31" s="25">
        <v>12827.456668563875</v>
      </c>
      <c r="CM31" s="25">
        <v>17937.397524236381</v>
      </c>
      <c r="CN31" s="25">
        <v>19989.345125639695</v>
      </c>
      <c r="CO31" s="25">
        <v>44337.644216589062</v>
      </c>
      <c r="CP31" s="25">
        <v>48223.905678083116</v>
      </c>
      <c r="CQ31" s="25">
        <v>53643.33</v>
      </c>
      <c r="CR31" s="25">
        <v>66399.810000000012</v>
      </c>
      <c r="CS31" s="26">
        <v>72375.792900000015</v>
      </c>
      <c r="CT31" s="24">
        <v>7415.1705982109925</v>
      </c>
      <c r="CU31" s="25">
        <v>8157.5071806264177</v>
      </c>
      <c r="CV31" s="25">
        <v>8652.3982355700355</v>
      </c>
      <c r="CW31" s="25">
        <v>8881.0410696621002</v>
      </c>
      <c r="CX31" s="25">
        <v>10200.337094777911</v>
      </c>
      <c r="CY31" s="25">
        <v>11634.028314680596</v>
      </c>
      <c r="CZ31" s="25">
        <v>13319.905731416498</v>
      </c>
      <c r="DA31" s="25">
        <v>14627.289192347331</v>
      </c>
      <c r="DB31" s="25">
        <v>15519.627804032734</v>
      </c>
      <c r="DC31" s="25">
        <v>21777.71494969157</v>
      </c>
      <c r="DD31" s="25">
        <v>24268.97545137168</v>
      </c>
      <c r="DE31" s="25">
        <v>50170.682232517327</v>
      </c>
      <c r="DF31" s="25">
        <v>55077.216872879391</v>
      </c>
      <c r="DG31" s="25">
        <v>66721.45</v>
      </c>
      <c r="DH31" s="25">
        <v>81650.760000000009</v>
      </c>
      <c r="DI31" s="26">
        <v>89892.63890000002</v>
      </c>
      <c r="DJ31" s="24">
        <v>9881.4306469858111</v>
      </c>
      <c r="DK31" s="25">
        <v>10623.767229401237</v>
      </c>
      <c r="DL31" s="25">
        <v>11118.658284344856</v>
      </c>
      <c r="DM31" s="25">
        <v>11342.090652643757</v>
      </c>
      <c r="DN31" s="25">
        <v>11755.851987105072</v>
      </c>
      <c r="DO31" s="25">
        <v>13371.87277470443</v>
      </c>
      <c r="DP31" s="25">
        <v>15342.55848794425</v>
      </c>
      <c r="DQ31" s="25">
        <v>16856.0343465933</v>
      </c>
      <c r="DR31" s="25">
        <v>17884.337683566348</v>
      </c>
      <c r="DS31" s="25">
        <v>25200.817565611113</v>
      </c>
      <c r="DT31" s="25">
        <v>28083.66370242045</v>
      </c>
      <c r="DU31" s="25">
        <v>53087.20124048146</v>
      </c>
      <c r="DV31" s="25">
        <v>58503.872470277529</v>
      </c>
      <c r="DW31" s="25">
        <v>78491.757999999987</v>
      </c>
      <c r="DX31" s="25">
        <v>96054.742431947743</v>
      </c>
      <c r="DY31" s="26">
        <v>103906.11570000002</v>
      </c>
      <c r="DZ31" s="24">
        <v>12283.068504858869</v>
      </c>
      <c r="EA31" s="25">
        <v>13025.405087274297</v>
      </c>
      <c r="EB31" s="25">
        <v>13520.296142217914</v>
      </c>
      <c r="EC31" s="25">
        <v>13738.654571978896</v>
      </c>
      <c r="ED31" s="25">
        <v>14274.59373526154</v>
      </c>
      <c r="EE31" s="25">
        <v>15714.036567880572</v>
      </c>
      <c r="EF31" s="25">
        <v>17642.55848794425</v>
      </c>
      <c r="EG31" s="25">
        <v>19356.0343465933</v>
      </c>
      <c r="EH31" s="25">
        <v>20536.850326194664</v>
      </c>
      <c r="EI31" s="25">
        <v>28950.817565611113</v>
      </c>
      <c r="EJ31" s="25">
        <v>32262.644745788944</v>
      </c>
      <c r="EK31" s="25">
        <v>57901.88124048146</v>
      </c>
      <c r="EL31" s="25">
        <v>63874.09247027753</v>
      </c>
      <c r="EM31" s="25">
        <v>85065.647999999986</v>
      </c>
      <c r="EN31" s="25">
        <v>103145.28463194774</v>
      </c>
      <c r="EO31" s="26">
        <v>111683.67570000002</v>
      </c>
      <c r="EP31" s="24">
        <v>14684.706362731929</v>
      </c>
      <c r="EQ31" s="25">
        <v>15427.042945147356</v>
      </c>
      <c r="ER31" s="25">
        <v>15921.934000090972</v>
      </c>
      <c r="ES31" s="25">
        <v>16135.218491314035</v>
      </c>
      <c r="ET31" s="25">
        <v>16793.335483418006</v>
      </c>
      <c r="EU31" s="25">
        <v>18110.60048721571</v>
      </c>
      <c r="EV31" s="25">
        <v>19942.55848794425</v>
      </c>
      <c r="EW31" s="25">
        <v>21856.0343465933</v>
      </c>
      <c r="EX31" s="25">
        <v>23189.362968822981</v>
      </c>
      <c r="EY31" s="25">
        <v>32700.817565611113</v>
      </c>
      <c r="EZ31" s="25">
        <v>36441.625789157442</v>
      </c>
      <c r="FA31" s="25">
        <v>62716.56124048146</v>
      </c>
      <c r="FB31" s="25">
        <v>69244.312470277524</v>
      </c>
      <c r="FC31" s="25">
        <v>91639.537999999986</v>
      </c>
      <c r="FD31" s="25">
        <v>110235.82683194774</v>
      </c>
      <c r="FE31" s="26">
        <v>119461.23570000002</v>
      </c>
    </row>
    <row r="32" spans="1:161">
      <c r="A32" s="12">
        <v>23</v>
      </c>
      <c r="B32" s="24">
        <v>3621.0836858341181</v>
      </c>
      <c r="C32" s="25">
        <v>4164.2462387092355</v>
      </c>
      <c r="D32" s="25">
        <v>4526.3546072926474</v>
      </c>
      <c r="E32" s="25">
        <v>4697.4634524887597</v>
      </c>
      <c r="F32" s="25">
        <v>5636.9561429865116</v>
      </c>
      <c r="G32" s="25">
        <v>6142.8368224853011</v>
      </c>
      <c r="H32" s="25">
        <v>6952.7699999999995</v>
      </c>
      <c r="I32" s="25">
        <v>7639.8300000000008</v>
      </c>
      <c r="J32" s="25">
        <v>8271.1354512254911</v>
      </c>
      <c r="K32" s="25">
        <v>11427.662707352945</v>
      </c>
      <c r="L32" s="25">
        <v>12734.929553076554</v>
      </c>
      <c r="M32" s="25">
        <v>27800.076308198531</v>
      </c>
      <c r="N32" s="25">
        <v>30057.034206991808</v>
      </c>
      <c r="O32" s="25">
        <v>41998.394967999993</v>
      </c>
      <c r="P32" s="25">
        <v>49851.157743675998</v>
      </c>
      <c r="Q32" s="26">
        <v>54045.926537367617</v>
      </c>
      <c r="R32" s="24">
        <v>5021.1366524160121</v>
      </c>
      <c r="S32" s="25">
        <v>5774.3071502784142</v>
      </c>
      <c r="T32" s="25">
        <v>6276.4208155200158</v>
      </c>
      <c r="U32" s="25">
        <v>6513.6870509091223</v>
      </c>
      <c r="V32" s="25">
        <v>7816.4244610909464</v>
      </c>
      <c r="W32" s="25">
        <v>8714.8557517056724</v>
      </c>
      <c r="X32" s="25">
        <v>9990.7966153401412</v>
      </c>
      <c r="Y32" s="25">
        <v>10976.36555188581</v>
      </c>
      <c r="Z32" s="25">
        <v>11645.979358594823</v>
      </c>
      <c r="AA32" s="25">
        <v>16388.273912626377</v>
      </c>
      <c r="AB32" s="25">
        <v>18263.00960383896</v>
      </c>
      <c r="AC32" s="25">
        <v>33049.810522533968</v>
      </c>
      <c r="AD32" s="25">
        <v>36225.014282308453</v>
      </c>
      <c r="AE32" s="25">
        <v>53768.702967999991</v>
      </c>
      <c r="AF32" s="25">
        <v>63577.012743675994</v>
      </c>
      <c r="AG32" s="26">
        <v>69811.087937367614</v>
      </c>
      <c r="AH32" s="24">
        <v>7057.9646729635824</v>
      </c>
      <c r="AI32" s="25">
        <v>8116.6593739081191</v>
      </c>
      <c r="AJ32" s="25">
        <v>8822.4558412044789</v>
      </c>
      <c r="AK32" s="25">
        <v>9155.9693110395601</v>
      </c>
      <c r="AL32" s="25">
        <v>10987.163173247473</v>
      </c>
      <c r="AM32" s="25">
        <v>11973.190637513273</v>
      </c>
      <c r="AN32" s="25">
        <v>12677.495969131702</v>
      </c>
      <c r="AO32" s="25">
        <v>13381.801300750127</v>
      </c>
      <c r="AP32" s="25">
        <v>14198.158852551907</v>
      </c>
      <c r="AQ32" s="25">
        <v>18703.858828997829</v>
      </c>
      <c r="AR32" s="25">
        <v>20843.48572912598</v>
      </c>
      <c r="AS32" s="25">
        <v>38299.5447368694</v>
      </c>
      <c r="AT32" s="25">
        <v>42392.994357625095</v>
      </c>
      <c r="AU32" s="25">
        <v>65539.010967999988</v>
      </c>
      <c r="AV32" s="25">
        <v>77302.86774367599</v>
      </c>
      <c r="AW32" s="26">
        <v>84882.83838723239</v>
      </c>
      <c r="AX32" s="24">
        <v>9459.6025308366407</v>
      </c>
      <c r="AY32" s="25">
        <v>10555.028181878863</v>
      </c>
      <c r="AZ32" s="25">
        <v>11285.311949240346</v>
      </c>
      <c r="BA32" s="25">
        <v>11625.839927667497</v>
      </c>
      <c r="BB32" s="25">
        <v>13505.904921403941</v>
      </c>
      <c r="BC32" s="25">
        <v>14540.803517198272</v>
      </c>
      <c r="BD32" s="25">
        <v>15269.544414580965</v>
      </c>
      <c r="BE32" s="25">
        <v>15998.285311963658</v>
      </c>
      <c r="BF32" s="25">
        <v>16974.261620143403</v>
      </c>
      <c r="BG32" s="25">
        <v>22453.858828997829</v>
      </c>
      <c r="BH32" s="25">
        <v>25022.466772494477</v>
      </c>
      <c r="BI32" s="25">
        <v>43114.224736869401</v>
      </c>
      <c r="BJ32" s="25">
        <v>47763.214357625096</v>
      </c>
      <c r="BK32" s="25">
        <v>72112.900967999987</v>
      </c>
      <c r="BL32" s="25">
        <v>84393.409943675986</v>
      </c>
      <c r="BM32" s="26">
        <v>92660.398387232388</v>
      </c>
      <c r="BN32" s="24">
        <v>11861.240388709699</v>
      </c>
      <c r="BO32" s="25">
        <v>12993.396989849607</v>
      </c>
      <c r="BP32" s="25">
        <v>13748.168057276212</v>
      </c>
      <c r="BQ32" s="25">
        <v>14095.710544295431</v>
      </c>
      <c r="BR32" s="25">
        <v>16024.646669560409</v>
      </c>
      <c r="BS32" s="25">
        <v>17108.416396883273</v>
      </c>
      <c r="BT32" s="25">
        <v>17861.592860030229</v>
      </c>
      <c r="BU32" s="25">
        <v>18614.769323177188</v>
      </c>
      <c r="BV32" s="25">
        <v>19750.364387734899</v>
      </c>
      <c r="BW32" s="25">
        <v>26203.858828997829</v>
      </c>
      <c r="BX32" s="25">
        <v>29201.447815862975</v>
      </c>
      <c r="BY32" s="25">
        <v>47928.904736869401</v>
      </c>
      <c r="BZ32" s="25">
        <v>53133.434357625098</v>
      </c>
      <c r="CA32" s="25">
        <v>78686.790967999987</v>
      </c>
      <c r="CB32" s="25">
        <v>91483.952143675982</v>
      </c>
      <c r="CC32" s="26">
        <v>100437.95838723239</v>
      </c>
      <c r="CD32" s="24">
        <v>5353.9183314989195</v>
      </c>
      <c r="CE32" s="25">
        <v>6157.006081223758</v>
      </c>
      <c r="CF32" s="25">
        <v>6692.3979143736497</v>
      </c>
      <c r="CG32" s="25">
        <v>6945.3892458253149</v>
      </c>
      <c r="CH32" s="25">
        <v>8036.9050942775302</v>
      </c>
      <c r="CI32" s="25">
        <v>9716.1300093777591</v>
      </c>
      <c r="CJ32" s="25">
        <v>11106.995565449977</v>
      </c>
      <c r="CK32" s="25">
        <v>12192.601439471395</v>
      </c>
      <c r="CL32" s="25">
        <v>12936.411785890436</v>
      </c>
      <c r="CM32" s="25">
        <v>18097.194654983137</v>
      </c>
      <c r="CN32" s="25">
        <v>20167.422240353128</v>
      </c>
      <c r="CO32" s="25">
        <v>44440.688879179914</v>
      </c>
      <c r="CP32" s="25">
        <v>48351.087366900654</v>
      </c>
      <c r="CQ32" s="25">
        <v>53715.645000000004</v>
      </c>
      <c r="CR32" s="25">
        <v>67075.915000000008</v>
      </c>
      <c r="CS32" s="26">
        <v>72441.988200000007</v>
      </c>
      <c r="CT32" s="24">
        <v>7438.8327052880259</v>
      </c>
      <c r="CU32" s="25">
        <v>8184.6694903917587</v>
      </c>
      <c r="CV32" s="25">
        <v>8681.8940137942463</v>
      </c>
      <c r="CW32" s="25">
        <v>8911.6388014482145</v>
      </c>
      <c r="CX32" s="25">
        <v>10273.421018516894</v>
      </c>
      <c r="CY32" s="25">
        <v>11713.445458409582</v>
      </c>
      <c r="CZ32" s="25">
        <v>13413.219722601301</v>
      </c>
      <c r="DA32" s="25">
        <v>14729.778815181706</v>
      </c>
      <c r="DB32" s="25">
        <v>15628.36981215529</v>
      </c>
      <c r="DC32" s="25">
        <v>21936.612563470397</v>
      </c>
      <c r="DD32" s="25">
        <v>24446.050148923201</v>
      </c>
      <c r="DE32" s="25">
        <v>50273.726895108179</v>
      </c>
      <c r="DF32" s="25">
        <v>55204.398561696929</v>
      </c>
      <c r="DG32" s="25">
        <v>66793.764999999999</v>
      </c>
      <c r="DH32" s="25">
        <v>82326.865000000005</v>
      </c>
      <c r="DI32" s="26">
        <v>89958.834200000012</v>
      </c>
      <c r="DJ32" s="24">
        <v>9905.4201765511716</v>
      </c>
      <c r="DK32" s="25">
        <v>10651.256961654903</v>
      </c>
      <c r="DL32" s="25">
        <v>11148.481485057391</v>
      </c>
      <c r="DM32" s="25">
        <v>11373.015115172948</v>
      </c>
      <c r="DN32" s="25">
        <v>11822.823399310189</v>
      </c>
      <c r="DO32" s="25">
        <v>13453.076041729979</v>
      </c>
      <c r="DP32" s="25">
        <v>15437.426099310012</v>
      </c>
      <c r="DQ32" s="25">
        <v>16960.235561070473</v>
      </c>
      <c r="DR32" s="25">
        <v>17994.895699077519</v>
      </c>
      <c r="DS32" s="25">
        <v>25361.011538708612</v>
      </c>
      <c r="DT32" s="25">
        <v>28262.18305624347</v>
      </c>
      <c r="DU32" s="25">
        <v>53190.245903072311</v>
      </c>
      <c r="DV32" s="25">
        <v>58631.054159095067</v>
      </c>
      <c r="DW32" s="25">
        <v>78825.635399999999</v>
      </c>
      <c r="DX32" s="25">
        <v>96834.395122376241</v>
      </c>
      <c r="DY32" s="26">
        <v>103972.31100000002</v>
      </c>
      <c r="DZ32" s="24">
        <v>12307.058034424232</v>
      </c>
      <c r="EA32" s="25">
        <v>13052.894819527963</v>
      </c>
      <c r="EB32" s="25">
        <v>13550.119342930451</v>
      </c>
      <c r="EC32" s="25">
        <v>13769.579034508088</v>
      </c>
      <c r="ED32" s="25">
        <v>14341.565147466657</v>
      </c>
      <c r="EE32" s="25">
        <v>15754.275184576849</v>
      </c>
      <c r="EF32" s="25">
        <v>17737.426099310011</v>
      </c>
      <c r="EG32" s="25">
        <v>19460.235561070473</v>
      </c>
      <c r="EH32" s="25">
        <v>20647.408341705835</v>
      </c>
      <c r="EI32" s="25">
        <v>29111.011538708612</v>
      </c>
      <c r="EJ32" s="25">
        <v>32441.164099611968</v>
      </c>
      <c r="EK32" s="25">
        <v>58004.925903072311</v>
      </c>
      <c r="EL32" s="25">
        <v>64001.274159095068</v>
      </c>
      <c r="EM32" s="25">
        <v>85399.525399999999</v>
      </c>
      <c r="EN32" s="25">
        <v>103924.93732237624</v>
      </c>
      <c r="EO32" s="26">
        <v>111749.87100000001</v>
      </c>
      <c r="EP32" s="24">
        <v>14708.695892297292</v>
      </c>
      <c r="EQ32" s="25">
        <v>15454.532677401023</v>
      </c>
      <c r="ER32" s="25">
        <v>15951.757200803511</v>
      </c>
      <c r="ES32" s="25">
        <v>16166.142953843226</v>
      </c>
      <c r="ET32" s="25">
        <v>16860.306895623122</v>
      </c>
      <c r="EU32" s="25">
        <v>18150.839103911989</v>
      </c>
      <c r="EV32" s="25">
        <v>20037.426099310011</v>
      </c>
      <c r="EW32" s="25">
        <v>21960.235561070473</v>
      </c>
      <c r="EX32" s="25">
        <v>23299.920984334152</v>
      </c>
      <c r="EY32" s="25">
        <v>32861.011538708612</v>
      </c>
      <c r="EZ32" s="25">
        <v>36620.145142980466</v>
      </c>
      <c r="FA32" s="25">
        <v>62819.605903072312</v>
      </c>
      <c r="FB32" s="25">
        <v>69371.494159095062</v>
      </c>
      <c r="FC32" s="25">
        <v>91973.415399999998</v>
      </c>
      <c r="FD32" s="25">
        <v>111015.47952237623</v>
      </c>
      <c r="FE32" s="26">
        <v>119527.43100000001</v>
      </c>
    </row>
    <row r="33" spans="1:161">
      <c r="A33" s="12">
        <v>24</v>
      </c>
      <c r="B33" s="24">
        <v>3674.5221750931591</v>
      </c>
      <c r="C33" s="25">
        <v>4225.7005013571325</v>
      </c>
      <c r="D33" s="25">
        <v>4593.1527188664495</v>
      </c>
      <c r="E33" s="25">
        <v>4766.7867192314152</v>
      </c>
      <c r="F33" s="25">
        <v>5720.1440630776988</v>
      </c>
      <c r="G33" s="25">
        <v>6233.490325148774</v>
      </c>
      <c r="H33" s="25">
        <v>7017.12</v>
      </c>
      <c r="I33" s="25">
        <v>7710.119999999999</v>
      </c>
      <c r="J33" s="25">
        <v>8346.3900194237613</v>
      </c>
      <c r="K33" s="25">
        <v>11527.740116542571</v>
      </c>
      <c r="L33" s="25">
        <v>12846.455311975988</v>
      </c>
      <c r="M33" s="25">
        <v>28356.077834362502</v>
      </c>
      <c r="N33" s="25">
        <v>30658.174891131646</v>
      </c>
      <c r="O33" s="25">
        <v>42245.434051999997</v>
      </c>
      <c r="P33" s="25">
        <v>49919.049803999987</v>
      </c>
      <c r="Q33" s="26">
        <v>55126.84506811497</v>
      </c>
      <c r="R33" s="24">
        <v>5070.0709376305713</v>
      </c>
      <c r="S33" s="25">
        <v>5830.581578275157</v>
      </c>
      <c r="T33" s="25">
        <v>6337.5886720382159</v>
      </c>
      <c r="U33" s="25">
        <v>6577.1672232311003</v>
      </c>
      <c r="V33" s="25">
        <v>7892.6006678773192</v>
      </c>
      <c r="W33" s="25">
        <v>8772.6704605275663</v>
      </c>
      <c r="X33" s="25">
        <v>10055.668184128172</v>
      </c>
      <c r="Y33" s="25">
        <v>11047.213117951562</v>
      </c>
      <c r="Z33" s="25">
        <v>11721.148984470363</v>
      </c>
      <c r="AA33" s="25">
        <v>16489.339256330979</v>
      </c>
      <c r="AB33" s="25">
        <v>18375.636311967774</v>
      </c>
      <c r="AC33" s="25">
        <v>33605.812048697939</v>
      </c>
      <c r="AD33" s="25">
        <v>36826.154966448295</v>
      </c>
      <c r="AE33" s="25">
        <v>54015.742051999994</v>
      </c>
      <c r="AF33" s="25">
        <v>63644.904803999983</v>
      </c>
      <c r="AG33" s="26">
        <v>70892.006468114967</v>
      </c>
      <c r="AH33" s="24">
        <v>7100.2171065144457</v>
      </c>
      <c r="AI33" s="25">
        <v>8165.24967249161</v>
      </c>
      <c r="AJ33" s="25">
        <v>8875.2713831430574</v>
      </c>
      <c r="AK33" s="25">
        <v>9210.7814279647646</v>
      </c>
      <c r="AL33" s="25">
        <v>11052.937713557718</v>
      </c>
      <c r="AM33" s="25">
        <v>12044.868021184691</v>
      </c>
      <c r="AN33" s="25">
        <v>12753.389669489672</v>
      </c>
      <c r="AO33" s="25">
        <v>13461.911317794653</v>
      </c>
      <c r="AP33" s="25">
        <v>14283.155985756617</v>
      </c>
      <c r="AQ33" s="25">
        <v>18798.488722533388</v>
      </c>
      <c r="AR33" s="25">
        <v>20948.940804118269</v>
      </c>
      <c r="AS33" s="25">
        <v>38855.546263033379</v>
      </c>
      <c r="AT33" s="25">
        <v>42994.135041764945</v>
      </c>
      <c r="AU33" s="25">
        <v>65786.050051999991</v>
      </c>
      <c r="AV33" s="25">
        <v>77370.759803999972</v>
      </c>
      <c r="AW33" s="26">
        <v>86180.793597846874</v>
      </c>
      <c r="AX33" s="24">
        <v>9501.8549643875049</v>
      </c>
      <c r="AY33" s="25">
        <v>10603.618480462354</v>
      </c>
      <c r="AZ33" s="25">
        <v>11338.127491178924</v>
      </c>
      <c r="BA33" s="25">
        <v>11680.652044592698</v>
      </c>
      <c r="BB33" s="25">
        <v>13571.679461714186</v>
      </c>
      <c r="BC33" s="25">
        <v>14612.48090086969</v>
      </c>
      <c r="BD33" s="25">
        <v>15345.438114938937</v>
      </c>
      <c r="BE33" s="25">
        <v>16078.395329008184</v>
      </c>
      <c r="BF33" s="25">
        <v>17059.258753348113</v>
      </c>
      <c r="BG33" s="25">
        <v>22548.488722533388</v>
      </c>
      <c r="BH33" s="25">
        <v>25127.921847486767</v>
      </c>
      <c r="BI33" s="25">
        <v>43670.226263033379</v>
      </c>
      <c r="BJ33" s="25">
        <v>48364.355041764946</v>
      </c>
      <c r="BK33" s="25">
        <v>72359.940051999991</v>
      </c>
      <c r="BL33" s="25">
        <v>84461.302003999968</v>
      </c>
      <c r="BM33" s="26">
        <v>93958.353597846872</v>
      </c>
      <c r="BN33" s="24">
        <v>11903.492822260565</v>
      </c>
      <c r="BO33" s="25">
        <v>13041.987288433098</v>
      </c>
      <c r="BP33" s="25">
        <v>13800.983599214791</v>
      </c>
      <c r="BQ33" s="25">
        <v>14150.522661220633</v>
      </c>
      <c r="BR33" s="25">
        <v>16090.421209870654</v>
      </c>
      <c r="BS33" s="25">
        <v>17180.093780554689</v>
      </c>
      <c r="BT33" s="25">
        <v>17937.486560388203</v>
      </c>
      <c r="BU33" s="25">
        <v>18694.879340221716</v>
      </c>
      <c r="BV33" s="25">
        <v>19835.361520939612</v>
      </c>
      <c r="BW33" s="25">
        <v>26298.488722533388</v>
      </c>
      <c r="BX33" s="25">
        <v>29306.902890855265</v>
      </c>
      <c r="BY33" s="25">
        <v>48484.906263033379</v>
      </c>
      <c r="BZ33" s="25">
        <v>53734.575041764947</v>
      </c>
      <c r="CA33" s="25">
        <v>78933.83005199999</v>
      </c>
      <c r="CB33" s="25">
        <v>91551.844203999965</v>
      </c>
      <c r="CC33" s="26">
        <v>101735.91359784687</v>
      </c>
      <c r="CD33" s="24">
        <v>5403.5332452335215</v>
      </c>
      <c r="CE33" s="25">
        <v>6214.0632320185496</v>
      </c>
      <c r="CF33" s="25">
        <v>6754.4165565419025</v>
      </c>
      <c r="CG33" s="25">
        <v>7009.7523658709606</v>
      </c>
      <c r="CH33" s="25">
        <v>8133.1451298792172</v>
      </c>
      <c r="CI33" s="25">
        <v>9789.3471523028638</v>
      </c>
      <c r="CJ33" s="25">
        <v>11189.465886573911</v>
      </c>
      <c r="CK33" s="25">
        <v>12282.543502487013</v>
      </c>
      <c r="CL33" s="25">
        <v>13031.840769591636</v>
      </c>
      <c r="CM33" s="25">
        <v>18226.076313654332</v>
      </c>
      <c r="CN33" s="25">
        <v>20311.047309266411</v>
      </c>
      <c r="CO33" s="25">
        <v>44530.197814468294</v>
      </c>
      <c r="CP33" s="25">
        <v>48463.488646214813</v>
      </c>
      <c r="CQ33" s="25">
        <v>55338.960000000006</v>
      </c>
      <c r="CR33" s="25">
        <v>67687.12</v>
      </c>
      <c r="CS33" s="26">
        <v>73102.089599999992</v>
      </c>
      <c r="CT33" s="24">
        <v>7487.8998038883474</v>
      </c>
      <c r="CU33" s="25">
        <v>8240.9488959974769</v>
      </c>
      <c r="CV33" s="25">
        <v>8742.9816240702312</v>
      </c>
      <c r="CW33" s="25">
        <v>8974.9963751647447</v>
      </c>
      <c r="CX33" s="25">
        <v>10371.108537889042</v>
      </c>
      <c r="CY33" s="25">
        <v>11786.996950078264</v>
      </c>
      <c r="CZ33" s="25">
        <v>13495.939957946284</v>
      </c>
      <c r="DA33" s="25">
        <v>14820.014917351789</v>
      </c>
      <c r="DB33" s="25">
        <v>15724.110772886348</v>
      </c>
      <c r="DC33" s="25">
        <v>22065.609893657715</v>
      </c>
      <c r="DD33" s="25">
        <v>24589.804121589321</v>
      </c>
      <c r="DE33" s="25">
        <v>50363.235830396559</v>
      </c>
      <c r="DF33" s="25">
        <v>55316.799841011089</v>
      </c>
      <c r="DG33" s="25">
        <v>68417.08</v>
      </c>
      <c r="DH33" s="25">
        <v>82938.069999999992</v>
      </c>
      <c r="DI33" s="26">
        <v>90618.935599999997</v>
      </c>
      <c r="DJ33" s="24">
        <v>9955.472327049154</v>
      </c>
      <c r="DK33" s="25">
        <v>10708.521419158284</v>
      </c>
      <c r="DL33" s="25">
        <v>11210.554147231038</v>
      </c>
      <c r="DM33" s="25">
        <v>11437.355659668719</v>
      </c>
      <c r="DN33" s="25">
        <v>11911.079095533147</v>
      </c>
      <c r="DO33" s="25">
        <v>13528.940525865879</v>
      </c>
      <c r="DP33" s="25">
        <v>15522.481991676195</v>
      </c>
      <c r="DQ33" s="25">
        <v>17053.066722946722</v>
      </c>
      <c r="DR33" s="25">
        <v>18093.390031280167</v>
      </c>
      <c r="DS33" s="25">
        <v>25493.092179604551</v>
      </c>
      <c r="DT33" s="25">
        <v>28409.373054776828</v>
      </c>
      <c r="DU33" s="25">
        <v>53279.754838360692</v>
      </c>
      <c r="DV33" s="25">
        <v>58743.455438409226</v>
      </c>
      <c r="DW33" s="25">
        <v>80187.387999999992</v>
      </c>
      <c r="DX33" s="25">
        <v>97206.533793332885</v>
      </c>
      <c r="DY33" s="26">
        <v>104632.4124</v>
      </c>
      <c r="DZ33" s="24">
        <v>12357.110184922212</v>
      </c>
      <c r="EA33" s="25">
        <v>13110.159277031342</v>
      </c>
      <c r="EB33" s="25">
        <v>13612.192005104098</v>
      </c>
      <c r="EC33" s="25">
        <v>13833.919579003858</v>
      </c>
      <c r="ED33" s="25">
        <v>14429.820843689613</v>
      </c>
      <c r="EE33" s="25">
        <v>15837.807914591784</v>
      </c>
      <c r="EF33" s="25">
        <v>17822.481991676195</v>
      </c>
      <c r="EG33" s="25">
        <v>19553.066722946722</v>
      </c>
      <c r="EH33" s="25">
        <v>20745.902673908484</v>
      </c>
      <c r="EI33" s="25">
        <v>29243.092179604551</v>
      </c>
      <c r="EJ33" s="25">
        <v>32588.354098145326</v>
      </c>
      <c r="EK33" s="25">
        <v>58094.434838360692</v>
      </c>
      <c r="EL33" s="25">
        <v>64113.675438409227</v>
      </c>
      <c r="EM33" s="25">
        <v>86761.277999999991</v>
      </c>
      <c r="EN33" s="25">
        <v>104297.07599333288</v>
      </c>
      <c r="EO33" s="26">
        <v>112409.9724</v>
      </c>
      <c r="EP33" s="24">
        <v>14758.748042795272</v>
      </c>
      <c r="EQ33" s="25">
        <v>15511.797134904402</v>
      </c>
      <c r="ER33" s="25">
        <v>16013.829862977158</v>
      </c>
      <c r="ES33" s="25">
        <v>16230.483498338997</v>
      </c>
      <c r="ET33" s="25">
        <v>16948.562591846079</v>
      </c>
      <c r="EU33" s="25">
        <v>18234.371833926925</v>
      </c>
      <c r="EV33" s="25">
        <v>20122.481991676195</v>
      </c>
      <c r="EW33" s="25">
        <v>22053.066722946722</v>
      </c>
      <c r="EX33" s="25">
        <v>23398.415316536801</v>
      </c>
      <c r="EY33" s="25">
        <v>32993.092179604551</v>
      </c>
      <c r="EZ33" s="25">
        <v>36767.335141513824</v>
      </c>
      <c r="FA33" s="25">
        <v>62909.114838360692</v>
      </c>
      <c r="FB33" s="25">
        <v>69483.895438409221</v>
      </c>
      <c r="FC33" s="25">
        <v>93335.167999999991</v>
      </c>
      <c r="FD33" s="25">
        <v>111387.61819333288</v>
      </c>
      <c r="FE33" s="26">
        <v>120187.5324</v>
      </c>
    </row>
    <row r="34" spans="1:161">
      <c r="A34" s="12">
        <v>25</v>
      </c>
      <c r="B34" s="24">
        <v>3740.0334074566549</v>
      </c>
      <c r="C34" s="25">
        <v>4301.0384185751527</v>
      </c>
      <c r="D34" s="25">
        <v>4675.0417593208185</v>
      </c>
      <c r="E34" s="25">
        <v>4851.771394111729</v>
      </c>
      <c r="F34" s="25">
        <v>5822.1256729340739</v>
      </c>
      <c r="G34" s="25">
        <v>6344.624130761491</v>
      </c>
      <c r="H34" s="25">
        <v>7090.380000000001</v>
      </c>
      <c r="I34" s="25">
        <v>7791.3000000000011</v>
      </c>
      <c r="J34" s="25">
        <v>8435.2900825188281</v>
      </c>
      <c r="K34" s="25">
        <v>11655.240495112965</v>
      </c>
      <c r="L34" s="25">
        <v>12988.541089327451</v>
      </c>
      <c r="M34" s="25">
        <v>28923.199391049751</v>
      </c>
      <c r="N34" s="25">
        <v>31271.338388954278</v>
      </c>
      <c r="O34" s="25">
        <v>42480.373136000002</v>
      </c>
      <c r="P34" s="25">
        <v>50046.161872000004</v>
      </c>
      <c r="Q34" s="26">
        <v>56229.381969477268</v>
      </c>
      <c r="R34" s="24">
        <v>5141.2085862021177</v>
      </c>
      <c r="S34" s="25">
        <v>5912.3898741324356</v>
      </c>
      <c r="T34" s="25">
        <v>6426.5107327526475</v>
      </c>
      <c r="U34" s="25">
        <v>6669.4507861788725</v>
      </c>
      <c r="V34" s="25">
        <v>8003.340943414647</v>
      </c>
      <c r="W34" s="25">
        <v>8835.5366096107045</v>
      </c>
      <c r="X34" s="25">
        <v>10129.679615841911</v>
      </c>
      <c r="Y34" s="25">
        <v>11129.24037537679</v>
      </c>
      <c r="Z34" s="25">
        <v>11808.180319414581</v>
      </c>
      <c r="AA34" s="25">
        <v>16618.623217112381</v>
      </c>
      <c r="AB34" s="25">
        <v>18519.709704318997</v>
      </c>
      <c r="AC34" s="25">
        <v>34172.933605385188</v>
      </c>
      <c r="AD34" s="25">
        <v>37439.318464270924</v>
      </c>
      <c r="AE34" s="25">
        <v>54250.681135999999</v>
      </c>
      <c r="AF34" s="25">
        <v>63772.016872</v>
      </c>
      <c r="AG34" s="26">
        <v>71994.543369477266</v>
      </c>
      <c r="AH34" s="24">
        <v>7156.7041567795459</v>
      </c>
      <c r="AI34" s="25">
        <v>8230.2097802964781</v>
      </c>
      <c r="AJ34" s="25">
        <v>8945.8801959744342</v>
      </c>
      <c r="AK34" s="25">
        <v>9284.0594511149211</v>
      </c>
      <c r="AL34" s="25">
        <v>11140.871341337905</v>
      </c>
      <c r="AM34" s="25">
        <v>12140.693128381052</v>
      </c>
      <c r="AN34" s="25">
        <v>12854.851547697583</v>
      </c>
      <c r="AO34" s="25">
        <v>13569.009967014113</v>
      </c>
      <c r="AP34" s="25">
        <v>14396.78819418183</v>
      </c>
      <c r="AQ34" s="25">
        <v>18919.447779238501</v>
      </c>
      <c r="AR34" s="25">
        <v>21083.736965450109</v>
      </c>
      <c r="AS34" s="25">
        <v>39422.66781972062</v>
      </c>
      <c r="AT34" s="25">
        <v>43607.298539587573</v>
      </c>
      <c r="AU34" s="25">
        <v>66020.989135999989</v>
      </c>
      <c r="AV34" s="25">
        <v>77497.871871999989</v>
      </c>
      <c r="AW34" s="26">
        <v>87490.159025856687</v>
      </c>
      <c r="AX34" s="24">
        <v>9558.3420146526059</v>
      </c>
      <c r="AY34" s="25">
        <v>10668.578588267223</v>
      </c>
      <c r="AZ34" s="25">
        <v>11408.736304010301</v>
      </c>
      <c r="BA34" s="25">
        <v>11753.930067742856</v>
      </c>
      <c r="BB34" s="25">
        <v>13659.613089494373</v>
      </c>
      <c r="BC34" s="25">
        <v>14708.306008066053</v>
      </c>
      <c r="BD34" s="25">
        <v>15446.899993146848</v>
      </c>
      <c r="BE34" s="25">
        <v>16185.493978227643</v>
      </c>
      <c r="BF34" s="25">
        <v>17172.890961773326</v>
      </c>
      <c r="BG34" s="25">
        <v>22669.447779238501</v>
      </c>
      <c r="BH34" s="25">
        <v>25262.718008818607</v>
      </c>
      <c r="BI34" s="25">
        <v>44237.34781972062</v>
      </c>
      <c r="BJ34" s="25">
        <v>48977.518539587574</v>
      </c>
      <c r="BK34" s="25">
        <v>72594.879135999989</v>
      </c>
      <c r="BL34" s="25">
        <v>84588.414071999985</v>
      </c>
      <c r="BM34" s="26">
        <v>95267.719025856684</v>
      </c>
      <c r="BN34" s="24">
        <v>11959.979872525666</v>
      </c>
      <c r="BO34" s="25">
        <v>13106.947396237965</v>
      </c>
      <c r="BP34" s="25">
        <v>13871.592412046168</v>
      </c>
      <c r="BQ34" s="25">
        <v>14223.800684370792</v>
      </c>
      <c r="BR34" s="25">
        <v>16178.354837650839</v>
      </c>
      <c r="BS34" s="25">
        <v>17275.918887751053</v>
      </c>
      <c r="BT34" s="25">
        <v>18038.948438596111</v>
      </c>
      <c r="BU34" s="25">
        <v>18801.977989441173</v>
      </c>
      <c r="BV34" s="25">
        <v>19948.993729364822</v>
      </c>
      <c r="BW34" s="25">
        <v>26419.447779238501</v>
      </c>
      <c r="BX34" s="25">
        <v>29441.699052187105</v>
      </c>
      <c r="BY34" s="25">
        <v>49052.027819720621</v>
      </c>
      <c r="BZ34" s="25">
        <v>54347.738539587575</v>
      </c>
      <c r="CA34" s="25">
        <v>79168.769135999988</v>
      </c>
      <c r="CB34" s="25">
        <v>91678.956271999981</v>
      </c>
      <c r="CC34" s="26">
        <v>103045.27902585668</v>
      </c>
      <c r="CD34" s="24">
        <v>5468.2392764477581</v>
      </c>
      <c r="CE34" s="25">
        <v>6288.4751679149213</v>
      </c>
      <c r="CF34" s="25">
        <v>6835.299095559697</v>
      </c>
      <c r="CG34" s="25">
        <v>7093.6924907494758</v>
      </c>
      <c r="CH34" s="25">
        <v>8254.1453677833942</v>
      </c>
      <c r="CI34" s="25">
        <v>9869.1063081473894</v>
      </c>
      <c r="CJ34" s="25">
        <v>11284.608308716084</v>
      </c>
      <c r="CK34" s="25">
        <v>12388.149704902318</v>
      </c>
      <c r="CL34" s="25">
        <v>13143.889484410262</v>
      </c>
      <c r="CM34" s="25">
        <v>18395.982927260931</v>
      </c>
      <c r="CN34" s="25">
        <v>20500.390380574387</v>
      </c>
      <c r="CO34" s="25">
        <v>44663.806189988376</v>
      </c>
      <c r="CP34" s="25">
        <v>48625.182818653673</v>
      </c>
      <c r="CQ34" s="25">
        <v>55856.775000000009</v>
      </c>
      <c r="CR34" s="25">
        <v>68248.824999999997</v>
      </c>
      <c r="CS34" s="26">
        <v>73708.731</v>
      </c>
      <c r="CT34" s="24">
        <v>7554.4837350821936</v>
      </c>
      <c r="CU34" s="25">
        <v>8317.2033060420345</v>
      </c>
      <c r="CV34" s="25">
        <v>8825.6830200152599</v>
      </c>
      <c r="CW34" s="25">
        <v>9060.7397306103685</v>
      </c>
      <c r="CX34" s="25">
        <v>10497.756510044139</v>
      </c>
      <c r="CY34" s="25">
        <v>11866.983452449271</v>
      </c>
      <c r="CZ34" s="25">
        <v>13591.050733624168</v>
      </c>
      <c r="DA34" s="25">
        <v>14925.553934828511</v>
      </c>
      <c r="DB34" s="25">
        <v>15836.088204145379</v>
      </c>
      <c r="DC34" s="25">
        <v>22234.625517693752</v>
      </c>
      <c r="DD34" s="25">
        <v>24778.154278623908</v>
      </c>
      <c r="DE34" s="25">
        <v>50496.844205916641</v>
      </c>
      <c r="DF34" s="25">
        <v>55478.494013449948</v>
      </c>
      <c r="DG34" s="25">
        <v>68934.895000000004</v>
      </c>
      <c r="DH34" s="25">
        <v>83499.774999999994</v>
      </c>
      <c r="DI34" s="26">
        <v>91225.577000000005</v>
      </c>
      <c r="DJ34" s="24">
        <v>10024.17033043212</v>
      </c>
      <c r="DK34" s="25">
        <v>10786.88990139196</v>
      </c>
      <c r="DL34" s="25">
        <v>11295.369615365187</v>
      </c>
      <c r="DM34" s="25">
        <v>11525.208620904699</v>
      </c>
      <c r="DN34" s="25">
        <v>12023.41726665593</v>
      </c>
      <c r="DO34" s="25">
        <v>13611.115653979719</v>
      </c>
      <c r="DP34" s="25">
        <v>15619.523418140907</v>
      </c>
      <c r="DQ34" s="25">
        <v>17160.67067569663</v>
      </c>
      <c r="DR34" s="25">
        <v>18207.558369306535</v>
      </c>
      <c r="DS34" s="25">
        <v>25663.58976115485</v>
      </c>
      <c r="DT34" s="25">
        <v>28599.374697773863</v>
      </c>
      <c r="DU34" s="25">
        <v>53413.363213880773</v>
      </c>
      <c r="DV34" s="25">
        <v>58905.149610848086</v>
      </c>
      <c r="DW34" s="25">
        <v>80705.202999999994</v>
      </c>
      <c r="DX34" s="25">
        <v>97756.96752463789</v>
      </c>
      <c r="DY34" s="26">
        <v>105239.05380000001</v>
      </c>
      <c r="DZ34" s="24">
        <v>12425.808188305178</v>
      </c>
      <c r="EA34" s="25">
        <v>13188.52775926502</v>
      </c>
      <c r="EB34" s="25">
        <v>13697.007473238245</v>
      </c>
      <c r="EC34" s="25">
        <v>13921.772540239837</v>
      </c>
      <c r="ED34" s="25">
        <v>14542.159014812396</v>
      </c>
      <c r="EE34" s="25">
        <v>15951.394337260155</v>
      </c>
      <c r="EF34" s="25">
        <v>17919.523418140907</v>
      </c>
      <c r="EG34" s="25">
        <v>19660.67067569663</v>
      </c>
      <c r="EH34" s="25">
        <v>20860.071011934851</v>
      </c>
      <c r="EI34" s="25">
        <v>29413.58976115485</v>
      </c>
      <c r="EJ34" s="25">
        <v>32778.355741142361</v>
      </c>
      <c r="EK34" s="25">
        <v>58228.043213880774</v>
      </c>
      <c r="EL34" s="25">
        <v>64275.369610848087</v>
      </c>
      <c r="EM34" s="25">
        <v>87279.092999999993</v>
      </c>
      <c r="EN34" s="25">
        <v>104847.50972463789</v>
      </c>
      <c r="EO34" s="26">
        <v>113016.61380000001</v>
      </c>
      <c r="EP34" s="24">
        <v>14827.446046178236</v>
      </c>
      <c r="EQ34" s="25">
        <v>15590.16561713808</v>
      </c>
      <c r="ER34" s="25">
        <v>16098.645331111304</v>
      </c>
      <c r="ES34" s="25">
        <v>16318.336459574977</v>
      </c>
      <c r="ET34" s="25">
        <v>17060.900762968864</v>
      </c>
      <c r="EU34" s="25">
        <v>18347.958256595295</v>
      </c>
      <c r="EV34" s="25">
        <v>20219.523418140907</v>
      </c>
      <c r="EW34" s="25">
        <v>22160.67067569663</v>
      </c>
      <c r="EX34" s="25">
        <v>23512.583654563168</v>
      </c>
      <c r="EY34" s="25">
        <v>33163.58976115485</v>
      </c>
      <c r="EZ34" s="25">
        <v>36957.336784510859</v>
      </c>
      <c r="FA34" s="25">
        <v>63042.723213880774</v>
      </c>
      <c r="FB34" s="25">
        <v>69645.589610848081</v>
      </c>
      <c r="FC34" s="25">
        <v>93852.982999999993</v>
      </c>
      <c r="FD34" s="25">
        <v>111938.05192463788</v>
      </c>
      <c r="FE34" s="26">
        <v>120794.1738</v>
      </c>
    </row>
    <row r="35" spans="1:161">
      <c r="A35" s="12">
        <v>26</v>
      </c>
      <c r="B35" s="24">
        <v>3818.6494464504331</v>
      </c>
      <c r="C35" s="25">
        <v>4391.4468634179975</v>
      </c>
      <c r="D35" s="25">
        <v>4773.3118080630411</v>
      </c>
      <c r="E35" s="25">
        <v>4953.7563251414676</v>
      </c>
      <c r="F35" s="25">
        <v>5944.5075901697601</v>
      </c>
      <c r="G35" s="25">
        <v>6477.9890405696096</v>
      </c>
      <c r="H35" s="25">
        <v>7221.06</v>
      </c>
      <c r="I35" s="25">
        <v>7933.8599999999988</v>
      </c>
      <c r="J35" s="25">
        <v>8588.2349896193755</v>
      </c>
      <c r="K35" s="25">
        <v>11860.109937716259</v>
      </c>
      <c r="L35" s="25">
        <v>13216.846560528687</v>
      </c>
      <c r="M35" s="25">
        <v>29501.663378870748</v>
      </c>
      <c r="N35" s="25">
        <v>31896.765156733363</v>
      </c>
      <c r="O35" s="25">
        <v>42705.412220000006</v>
      </c>
      <c r="P35" s="25">
        <v>50165.573939999995</v>
      </c>
      <c r="Q35" s="26">
        <v>57353.969608866813</v>
      </c>
      <c r="R35" s="24">
        <v>5224.6009426004312</v>
      </c>
      <c r="S35" s="25">
        <v>6008.2910839904971</v>
      </c>
      <c r="T35" s="25">
        <v>6530.7511782505389</v>
      </c>
      <c r="U35" s="25">
        <v>6777.631811635556</v>
      </c>
      <c r="V35" s="25">
        <v>8133.1581739626672</v>
      </c>
      <c r="W35" s="25">
        <v>8951.2968269427311</v>
      </c>
      <c r="X35" s="25">
        <v>10260.537688007053</v>
      </c>
      <c r="Y35" s="25">
        <v>11271.966302439083</v>
      </c>
      <c r="Z35" s="25">
        <v>11959.613249800012</v>
      </c>
      <c r="AA35" s="25">
        <v>16824.364619909858</v>
      </c>
      <c r="AB35" s="25">
        <v>18748.986883552781</v>
      </c>
      <c r="AC35" s="25">
        <v>34751.397593206188</v>
      </c>
      <c r="AD35" s="25">
        <v>38064.745232050009</v>
      </c>
      <c r="AE35" s="25">
        <v>54475.720220000003</v>
      </c>
      <c r="AF35" s="25">
        <v>63891.428939999991</v>
      </c>
      <c r="AG35" s="26">
        <v>73119.131008866825</v>
      </c>
      <c r="AH35" s="24">
        <v>7245.0930040575931</v>
      </c>
      <c r="AI35" s="25">
        <v>8331.8569546662311</v>
      </c>
      <c r="AJ35" s="25">
        <v>9056.366255071991</v>
      </c>
      <c r="AK35" s="25">
        <v>9398.7221918078612</v>
      </c>
      <c r="AL35" s="25">
        <v>11278.466630169432</v>
      </c>
      <c r="AM35" s="25">
        <v>12290.636712364127</v>
      </c>
      <c r="AN35" s="25">
        <v>13013.615342503193</v>
      </c>
      <c r="AO35" s="25">
        <v>13736.593972642258</v>
      </c>
      <c r="AP35" s="25">
        <v>14574.59567163421</v>
      </c>
      <c r="AQ35" s="25">
        <v>19551.503495622987</v>
      </c>
      <c r="AR35" s="25">
        <v>21788.096660683033</v>
      </c>
      <c r="AS35" s="25">
        <v>40001.131807541627</v>
      </c>
      <c r="AT35" s="25">
        <v>44232.725307366651</v>
      </c>
      <c r="AU35" s="25">
        <v>66246.028220000007</v>
      </c>
      <c r="AV35" s="25">
        <v>77617.283939999994</v>
      </c>
      <c r="AW35" s="26">
        <v>88827.381811900297</v>
      </c>
      <c r="AX35" s="24">
        <v>9646.7308619306514</v>
      </c>
      <c r="AY35" s="25">
        <v>10770.225762636976</v>
      </c>
      <c r="AZ35" s="25">
        <v>11519.222363107858</v>
      </c>
      <c r="BA35" s="25">
        <v>11868.592808435797</v>
      </c>
      <c r="BB35" s="25">
        <v>13797.2083783259</v>
      </c>
      <c r="BC35" s="25">
        <v>14858.249592049127</v>
      </c>
      <c r="BD35" s="25">
        <v>15605.663787952457</v>
      </c>
      <c r="BE35" s="25">
        <v>16353.07798385579</v>
      </c>
      <c r="BF35" s="25">
        <v>17350.698439225707</v>
      </c>
      <c r="BG35" s="25">
        <v>23301.503495622987</v>
      </c>
      <c r="BH35" s="25">
        <v>25967.077704051531</v>
      </c>
      <c r="BI35" s="25">
        <v>44815.811807541628</v>
      </c>
      <c r="BJ35" s="25">
        <v>49602.945307366652</v>
      </c>
      <c r="BK35" s="25">
        <v>72819.918220000007</v>
      </c>
      <c r="BL35" s="25">
        <v>84707.82613999999</v>
      </c>
      <c r="BM35" s="26">
        <v>96604.941811900295</v>
      </c>
      <c r="BN35" s="24">
        <v>12048.368719803711</v>
      </c>
      <c r="BO35" s="25">
        <v>13208.594570607718</v>
      </c>
      <c r="BP35" s="25">
        <v>13982.078471143725</v>
      </c>
      <c r="BQ35" s="25">
        <v>14338.46342506373</v>
      </c>
      <c r="BR35" s="25">
        <v>16315.950126482367</v>
      </c>
      <c r="BS35" s="25">
        <v>17425.862471734126</v>
      </c>
      <c r="BT35" s="25">
        <v>18197.712233401722</v>
      </c>
      <c r="BU35" s="25">
        <v>18969.561995069322</v>
      </c>
      <c r="BV35" s="25">
        <v>20126.801206817207</v>
      </c>
      <c r="BW35" s="25">
        <v>27051.503495622987</v>
      </c>
      <c r="BX35" s="25">
        <v>30146.058747420026</v>
      </c>
      <c r="BY35" s="25">
        <v>49630.491807541628</v>
      </c>
      <c r="BZ35" s="25">
        <v>54973.165307366653</v>
      </c>
      <c r="CA35" s="25">
        <v>79393.808220000006</v>
      </c>
      <c r="CB35" s="25">
        <v>91798.368339999986</v>
      </c>
      <c r="CC35" s="26">
        <v>104382.50181190029</v>
      </c>
      <c r="CD35" s="24">
        <v>5549.5925835388089</v>
      </c>
      <c r="CE35" s="25">
        <v>6382.0314710696284</v>
      </c>
      <c r="CF35" s="25">
        <v>6936.990729423509</v>
      </c>
      <c r="CG35" s="25">
        <v>7199.2283523740816</v>
      </c>
      <c r="CH35" s="25">
        <v>8402.2203486400758</v>
      </c>
      <c r="CI35" s="25">
        <v>10032.704827162062</v>
      </c>
      <c r="CJ35" s="25">
        <v>11469.417557073415</v>
      </c>
      <c r="CK35" s="25">
        <v>12589.468557243128</v>
      </c>
      <c r="CL35" s="25">
        <v>13357.48980482363</v>
      </c>
      <c r="CM35" s="25">
        <v>18685.308569591482</v>
      </c>
      <c r="CN35" s="25">
        <v>20822.813413816995</v>
      </c>
      <c r="CO35" s="25">
        <v>45064.908435153033</v>
      </c>
      <c r="CP35" s="25">
        <v>49084.562076923568</v>
      </c>
      <c r="CQ35" s="25">
        <v>56333.89</v>
      </c>
      <c r="CR35" s="25">
        <v>68768.73000000001</v>
      </c>
      <c r="CS35" s="26">
        <v>75333.290299999993</v>
      </c>
      <c r="CT35" s="24">
        <v>7646.1809492775501</v>
      </c>
      <c r="CU35" s="25">
        <v>8421.8759246932532</v>
      </c>
      <c r="CV35" s="25">
        <v>8939.0059083037213</v>
      </c>
      <c r="CW35" s="25">
        <v>9178.1391988254654</v>
      </c>
      <c r="CX35" s="25">
        <v>10664.252576301455</v>
      </c>
      <c r="CY35" s="25">
        <v>12030.005099506527</v>
      </c>
      <c r="CZ35" s="25">
        <v>13775.016690148248</v>
      </c>
      <c r="DA35" s="25">
        <v>15126.002689458794</v>
      </c>
      <c r="DB35" s="25">
        <v>16048.765346487749</v>
      </c>
      <c r="DC35" s="25">
        <v>22522.26962543741</v>
      </c>
      <c r="DD35" s="25">
        <v>25098.703418223213</v>
      </c>
      <c r="DE35" s="25">
        <v>50897.946451081298</v>
      </c>
      <c r="DF35" s="25">
        <v>55937.873271719844</v>
      </c>
      <c r="DG35" s="25">
        <v>69412.009999999995</v>
      </c>
      <c r="DH35" s="25">
        <v>84019.680000000008</v>
      </c>
      <c r="DI35" s="26">
        <v>92850.136299999998</v>
      </c>
      <c r="DJ35" s="24">
        <v>10121.062062450406</v>
      </c>
      <c r="DK35" s="25">
        <v>10896.757037866109</v>
      </c>
      <c r="DL35" s="25">
        <v>11413.887021476579</v>
      </c>
      <c r="DM35" s="25">
        <v>11647.791632488737</v>
      </c>
      <c r="DN35" s="25">
        <v>12164.498421742135</v>
      </c>
      <c r="DO35" s="25">
        <v>13773.864256938632</v>
      </c>
      <c r="DP35" s="25">
        <v>15802.94336876817</v>
      </c>
      <c r="DQ35" s="25">
        <v>17360.628352703254</v>
      </c>
      <c r="DR35" s="25">
        <v>18419.714475806795</v>
      </c>
      <c r="DS35" s="25">
        <v>25950.092199469469</v>
      </c>
      <c r="DT35" s="25">
        <v>28918.6515667327</v>
      </c>
      <c r="DU35" s="25">
        <v>53814.46545904543</v>
      </c>
      <c r="DV35" s="25">
        <v>59364.528869117981</v>
      </c>
      <c r="DW35" s="25">
        <v>81182.317999999985</v>
      </c>
      <c r="DX35" s="25">
        <v>98267.034480318893</v>
      </c>
      <c r="DY35" s="26">
        <v>106863.6131</v>
      </c>
      <c r="DZ35" s="24">
        <v>12522.699920323466</v>
      </c>
      <c r="EA35" s="25">
        <v>13298.394895739169</v>
      </c>
      <c r="EB35" s="25">
        <v>13815.524879349639</v>
      </c>
      <c r="EC35" s="25">
        <v>14044.355551823877</v>
      </c>
      <c r="ED35" s="25">
        <v>14683.240169898605</v>
      </c>
      <c r="EE35" s="25">
        <v>16108.505325719934</v>
      </c>
      <c r="EF35" s="25">
        <v>18102.94336876817</v>
      </c>
      <c r="EG35" s="25">
        <v>19860.628352703254</v>
      </c>
      <c r="EH35" s="25">
        <v>21072.227118435112</v>
      </c>
      <c r="EI35" s="25">
        <v>29700.092199469469</v>
      </c>
      <c r="EJ35" s="25">
        <v>33097.632610101195</v>
      </c>
      <c r="EK35" s="25">
        <v>58629.14545904543</v>
      </c>
      <c r="EL35" s="25">
        <v>64734.748869117982</v>
      </c>
      <c r="EM35" s="25">
        <v>87756.207999999984</v>
      </c>
      <c r="EN35" s="25">
        <v>105357.57668031889</v>
      </c>
      <c r="EO35" s="26">
        <v>114641.1731</v>
      </c>
      <c r="EP35" s="24">
        <v>14924.337778196526</v>
      </c>
      <c r="EQ35" s="25">
        <v>15700.032753612229</v>
      </c>
      <c r="ER35" s="25">
        <v>16217.162737222699</v>
      </c>
      <c r="ES35" s="25">
        <v>16440.919471159017</v>
      </c>
      <c r="ET35" s="25">
        <v>17201.981918055069</v>
      </c>
      <c r="EU35" s="25">
        <v>18505.069245055074</v>
      </c>
      <c r="EV35" s="25">
        <v>20402.94336876817</v>
      </c>
      <c r="EW35" s="25">
        <v>22360.628352703254</v>
      </c>
      <c r="EX35" s="25">
        <v>23724.739761063429</v>
      </c>
      <c r="EY35" s="25">
        <v>33450.092199469465</v>
      </c>
      <c r="EZ35" s="25">
        <v>37276.613653469693</v>
      </c>
      <c r="FA35" s="25">
        <v>63443.825459045431</v>
      </c>
      <c r="FB35" s="25">
        <v>70104.968869117976</v>
      </c>
      <c r="FC35" s="25">
        <v>94330.097999999984</v>
      </c>
      <c r="FD35" s="25">
        <v>112448.11888031889</v>
      </c>
      <c r="FE35" s="26">
        <v>122418.7331</v>
      </c>
    </row>
    <row r="36" spans="1:161">
      <c r="A36" s="12">
        <v>27</v>
      </c>
      <c r="B36" s="24">
        <v>3911.4023556003217</v>
      </c>
      <c r="C36" s="25">
        <v>4498.1127089403699</v>
      </c>
      <c r="D36" s="25">
        <v>4889.2529445004029</v>
      </c>
      <c r="E36" s="25">
        <v>5074.0803603323993</v>
      </c>
      <c r="F36" s="25">
        <v>6088.8964323988794</v>
      </c>
      <c r="G36" s="25">
        <v>6635.3358558192904</v>
      </c>
      <c r="H36" s="25">
        <v>7364.6099999999988</v>
      </c>
      <c r="I36" s="25">
        <v>8092.2600000000011</v>
      </c>
      <c r="J36" s="25">
        <v>8760.6651147616867</v>
      </c>
      <c r="K36" s="25">
        <v>12102.690688570114</v>
      </c>
      <c r="L36" s="25">
        <v>13487.177323009848</v>
      </c>
      <c r="M36" s="25">
        <v>30091.696646448163</v>
      </c>
      <c r="N36" s="25">
        <v>32534.700459868032</v>
      </c>
      <c r="O36" s="25">
        <v>42984.351304000011</v>
      </c>
      <c r="P36" s="25">
        <v>50312.486008000007</v>
      </c>
      <c r="Q36" s="26">
        <v>58501.04900104415</v>
      </c>
      <c r="R36" s="24">
        <v>5320.1678087746131</v>
      </c>
      <c r="S36" s="25">
        <v>6118.1929800908056</v>
      </c>
      <c r="T36" s="25">
        <v>6650.2097609682696</v>
      </c>
      <c r="U36" s="25">
        <v>6901.6062623996495</v>
      </c>
      <c r="V36" s="25">
        <v>8281.9275148795787</v>
      </c>
      <c r="W36" s="25">
        <v>9075.4348772229059</v>
      </c>
      <c r="X36" s="25">
        <v>10404.882952838887</v>
      </c>
      <c r="Y36" s="25">
        <v>11431.266201283886</v>
      </c>
      <c r="Z36" s="25">
        <v>12128.631248062113</v>
      </c>
      <c r="AA36" s="25">
        <v>17069.261203669837</v>
      </c>
      <c r="AB36" s="25">
        <v>19021.898398517758</v>
      </c>
      <c r="AC36" s="25">
        <v>35341.430860783599</v>
      </c>
      <c r="AD36" s="25">
        <v>38702.680535184678</v>
      </c>
      <c r="AE36" s="25">
        <v>54754.659304000015</v>
      </c>
      <c r="AF36" s="25">
        <v>64038.341008000003</v>
      </c>
      <c r="AG36" s="26">
        <v>74266.210401044154</v>
      </c>
      <c r="AH36" s="24">
        <v>7346.752165937165</v>
      </c>
      <c r="AI36" s="25">
        <v>8448.7649908277381</v>
      </c>
      <c r="AJ36" s="25">
        <v>9183.4402074214559</v>
      </c>
      <c r="AK36" s="25">
        <v>9530.5998944437015</v>
      </c>
      <c r="AL36" s="25">
        <v>11436.719873332442</v>
      </c>
      <c r="AM36" s="25">
        <v>12463.092169657151</v>
      </c>
      <c r="AN36" s="25">
        <v>13196.215238460512</v>
      </c>
      <c r="AO36" s="25">
        <v>13929.338307263872</v>
      </c>
      <c r="AP36" s="25">
        <v>14779.098385385736</v>
      </c>
      <c r="AQ36" s="25">
        <v>19783.853547848517</v>
      </c>
      <c r="AR36" s="25">
        <v>22047.026384330013</v>
      </c>
      <c r="AS36" s="25">
        <v>40591.165075119032</v>
      </c>
      <c r="AT36" s="25">
        <v>44870.66061050132</v>
      </c>
      <c r="AU36" s="25">
        <v>66524.96730400002</v>
      </c>
      <c r="AV36" s="25">
        <v>77764.196007999999</v>
      </c>
      <c r="AW36" s="26">
        <v>90184.287279970158</v>
      </c>
      <c r="AX36" s="24">
        <v>9748.3900238102251</v>
      </c>
      <c r="AY36" s="25">
        <v>10887.133798798483</v>
      </c>
      <c r="AZ36" s="25">
        <v>11646.296315457323</v>
      </c>
      <c r="BA36" s="25">
        <v>12000.470511071637</v>
      </c>
      <c r="BB36" s="25">
        <v>13955.46162148891</v>
      </c>
      <c r="BC36" s="25">
        <v>15030.705049342148</v>
      </c>
      <c r="BD36" s="25">
        <v>15788.263683909776</v>
      </c>
      <c r="BE36" s="25">
        <v>16545.822318477403</v>
      </c>
      <c r="BF36" s="25">
        <v>17555.201152977232</v>
      </c>
      <c r="BG36" s="25">
        <v>23533.853547848517</v>
      </c>
      <c r="BH36" s="25">
        <v>26226.007427698511</v>
      </c>
      <c r="BI36" s="25">
        <v>45405.845075119032</v>
      </c>
      <c r="BJ36" s="25">
        <v>50240.880610501321</v>
      </c>
      <c r="BK36" s="25">
        <v>73098.857304000019</v>
      </c>
      <c r="BL36" s="25">
        <v>84854.738207999995</v>
      </c>
      <c r="BM36" s="26">
        <v>97961.847279970156</v>
      </c>
      <c r="BN36" s="24">
        <v>12150.027881683285</v>
      </c>
      <c r="BO36" s="25">
        <v>13325.502606769227</v>
      </c>
      <c r="BP36" s="25">
        <v>14109.152423493189</v>
      </c>
      <c r="BQ36" s="25">
        <v>14470.34112769957</v>
      </c>
      <c r="BR36" s="25">
        <v>16474.20336964538</v>
      </c>
      <c r="BS36" s="25">
        <v>17598.317929027147</v>
      </c>
      <c r="BT36" s="25">
        <v>18380.312129359041</v>
      </c>
      <c r="BU36" s="25">
        <v>19162.306329690935</v>
      </c>
      <c r="BV36" s="25">
        <v>20331.303920568731</v>
      </c>
      <c r="BW36" s="25">
        <v>27283.853547848517</v>
      </c>
      <c r="BX36" s="25">
        <v>30404.988471067009</v>
      </c>
      <c r="BY36" s="25">
        <v>50220.525075119032</v>
      </c>
      <c r="BZ36" s="25">
        <v>55611.100610501322</v>
      </c>
      <c r="CA36" s="25">
        <v>79672.747304000019</v>
      </c>
      <c r="CB36" s="25">
        <v>91945.280407999991</v>
      </c>
      <c r="CC36" s="26">
        <v>105739.40727997015</v>
      </c>
      <c r="CD36" s="24">
        <v>5649.1493249038522</v>
      </c>
      <c r="CE36" s="25">
        <v>6496.5217236394301</v>
      </c>
      <c r="CF36" s="25">
        <v>7061.4366561298166</v>
      </c>
      <c r="CG36" s="25">
        <v>7328.3786826579963</v>
      </c>
      <c r="CH36" s="25">
        <v>8579.6846130992799</v>
      </c>
      <c r="CI36" s="25">
        <v>10207.188409754539</v>
      </c>
      <c r="CJ36" s="25">
        <v>11672.747555464248</v>
      </c>
      <c r="CK36" s="25">
        <v>12813.821710576798</v>
      </c>
      <c r="CL36" s="25">
        <v>13595.529635076065</v>
      </c>
      <c r="CM36" s="25">
        <v>19031.182728853983</v>
      </c>
      <c r="CN36" s="25">
        <v>21208.253828470064</v>
      </c>
      <c r="CO36" s="25">
        <v>45500.50110295444</v>
      </c>
      <c r="CP36" s="25">
        <v>49582.893383936564</v>
      </c>
      <c r="CQ36" s="25">
        <v>56889.105000000003</v>
      </c>
      <c r="CR36" s="25">
        <v>69319.435000000012</v>
      </c>
      <c r="CS36" s="26">
        <v>75748.269449999993</v>
      </c>
      <c r="CT36" s="24">
        <v>7765.6910729780593</v>
      </c>
      <c r="CU36" s="25">
        <v>8558.0298793984111</v>
      </c>
      <c r="CV36" s="25">
        <v>9086.2557503453118</v>
      </c>
      <c r="CW36" s="25">
        <v>9330.6141687656564</v>
      </c>
      <c r="CX36" s="25">
        <v>10874.776998881416</v>
      </c>
      <c r="CY36" s="25">
        <v>12203.546045540596</v>
      </c>
      <c r="CZ36" s="25">
        <v>13976.92211382948</v>
      </c>
      <c r="DA36" s="25">
        <v>15348.768460286634</v>
      </c>
      <c r="DB36" s="25">
        <v>16285.120955874025</v>
      </c>
      <c r="DC36" s="25">
        <v>22864.866797424824</v>
      </c>
      <c r="DD36" s="25">
        <v>25480.491974822427</v>
      </c>
      <c r="DE36" s="25">
        <v>51333.539118882705</v>
      </c>
      <c r="DF36" s="25">
        <v>56436.204578732839</v>
      </c>
      <c r="DG36" s="25">
        <v>69967.225000000006</v>
      </c>
      <c r="DH36" s="25">
        <v>84570.385000000009</v>
      </c>
      <c r="DI36" s="26">
        <v>93265.115449999998</v>
      </c>
      <c r="DJ36" s="24">
        <v>10249.123436487107</v>
      </c>
      <c r="DK36" s="25">
        <v>11041.462242907459</v>
      </c>
      <c r="DL36" s="25">
        <v>11569.688113854359</v>
      </c>
      <c r="DM36" s="25">
        <v>11808.799786544818</v>
      </c>
      <c r="DN36" s="25">
        <v>12338.433005765915</v>
      </c>
      <c r="DO36" s="25">
        <v>13946.768338657261</v>
      </c>
      <c r="DP36" s="25">
        <v>16003.601981684074</v>
      </c>
      <c r="DQ36" s="25">
        <v>17582.004323624802</v>
      </c>
      <c r="DR36" s="25">
        <v>18654.595500464206</v>
      </c>
      <c r="DS36" s="25">
        <v>26289.254145297367</v>
      </c>
      <c r="DT36" s="25">
        <v>29296.611924665169</v>
      </c>
      <c r="DU36" s="25">
        <v>54250.058126846838</v>
      </c>
      <c r="DV36" s="25">
        <v>59862.860176130976</v>
      </c>
      <c r="DW36" s="25">
        <v>81737.53300000001</v>
      </c>
      <c r="DX36" s="25">
        <v>98797.324529595193</v>
      </c>
      <c r="DY36" s="26">
        <v>107278.59225</v>
      </c>
      <c r="DZ36" s="24">
        <v>12650.761294360167</v>
      </c>
      <c r="EA36" s="25">
        <v>13443.100100780517</v>
      </c>
      <c r="EB36" s="25">
        <v>13971.325971727418</v>
      </c>
      <c r="EC36" s="25">
        <v>14205.363705879956</v>
      </c>
      <c r="ED36" s="25">
        <v>14857.174753922383</v>
      </c>
      <c r="EE36" s="25">
        <v>16313.803260029643</v>
      </c>
      <c r="EF36" s="25">
        <v>18303.601981684074</v>
      </c>
      <c r="EG36" s="25">
        <v>20082.004323624802</v>
      </c>
      <c r="EH36" s="25">
        <v>21307.108143092522</v>
      </c>
      <c r="EI36" s="25">
        <v>30039.254145297367</v>
      </c>
      <c r="EJ36" s="25">
        <v>33475.59296803367</v>
      </c>
      <c r="EK36" s="25">
        <v>59064.738126846838</v>
      </c>
      <c r="EL36" s="25">
        <v>65233.080176130978</v>
      </c>
      <c r="EM36" s="25">
        <v>88311.42300000001</v>
      </c>
      <c r="EN36" s="25">
        <v>105887.86672959519</v>
      </c>
      <c r="EO36" s="26">
        <v>115056.15225</v>
      </c>
      <c r="EP36" s="24">
        <v>15052.399152233227</v>
      </c>
      <c r="EQ36" s="25">
        <v>15844.737958653577</v>
      </c>
      <c r="ER36" s="25">
        <v>16372.963829600478</v>
      </c>
      <c r="ES36" s="25">
        <v>16601.927625215096</v>
      </c>
      <c r="ET36" s="25">
        <v>17375.91650207885</v>
      </c>
      <c r="EU36" s="25">
        <v>18710.367179364785</v>
      </c>
      <c r="EV36" s="25">
        <v>20603.601981684074</v>
      </c>
      <c r="EW36" s="25">
        <v>22582.004323624802</v>
      </c>
      <c r="EX36" s="25">
        <v>23959.620785720839</v>
      </c>
      <c r="EY36" s="25">
        <v>33789.254145297367</v>
      </c>
      <c r="EZ36" s="25">
        <v>37654.574011402161</v>
      </c>
      <c r="FA36" s="25">
        <v>63879.418126846838</v>
      </c>
      <c r="FB36" s="25">
        <v>70603.300176130972</v>
      </c>
      <c r="FC36" s="25">
        <v>94885.313000000009</v>
      </c>
      <c r="FD36" s="25">
        <v>112978.40892959519</v>
      </c>
      <c r="FE36" s="26">
        <v>122833.71225</v>
      </c>
    </row>
    <row r="37" spans="1:161">
      <c r="A37" s="12">
        <v>28</v>
      </c>
      <c r="B37" s="24">
        <v>4019.3241984321489</v>
      </c>
      <c r="C37" s="25">
        <v>4622.222828196971</v>
      </c>
      <c r="D37" s="25">
        <v>5024.155248040187</v>
      </c>
      <c r="E37" s="25">
        <v>5214.0823476962914</v>
      </c>
      <c r="F37" s="25">
        <v>6256.8988172355503</v>
      </c>
      <c r="G37" s="25">
        <v>6818.415377756688</v>
      </c>
      <c r="H37" s="25">
        <v>7506.18</v>
      </c>
      <c r="I37" s="25">
        <v>8247.69</v>
      </c>
      <c r="J37" s="25">
        <v>8929.1927840169519</v>
      </c>
      <c r="K37" s="25">
        <v>12336.706704101713</v>
      </c>
      <c r="L37" s="25">
        <v>13747.963587743496</v>
      </c>
      <c r="M37" s="25">
        <v>30693.530579377126</v>
      </c>
      <c r="N37" s="25">
        <v>33185.394469065395</v>
      </c>
      <c r="O37" s="25">
        <v>43280.890388</v>
      </c>
      <c r="P37" s="25">
        <v>50478.098076000017</v>
      </c>
      <c r="Q37" s="26">
        <v>59671.069981065033</v>
      </c>
      <c r="R37" s="24">
        <v>5427.878714820692</v>
      </c>
      <c r="S37" s="25">
        <v>6242.0605220437956</v>
      </c>
      <c r="T37" s="25">
        <v>6784.8483935258655</v>
      </c>
      <c r="U37" s="25">
        <v>7041.3346112818581</v>
      </c>
      <c r="V37" s="25">
        <v>8449.6015335382272</v>
      </c>
      <c r="W37" s="25">
        <v>9207.8991070608899</v>
      </c>
      <c r="X37" s="25">
        <v>10547.318306748697</v>
      </c>
      <c r="Y37" s="25">
        <v>11587.646953248137</v>
      </c>
      <c r="Z37" s="25">
        <v>12294.552016721673</v>
      </c>
      <c r="AA37" s="25">
        <v>17305.479592325915</v>
      </c>
      <c r="AB37" s="25">
        <v>19285.138976728103</v>
      </c>
      <c r="AC37" s="25">
        <v>35943.264793712566</v>
      </c>
      <c r="AD37" s="25">
        <v>39353.374544382044</v>
      </c>
      <c r="AE37" s="25">
        <v>55051.198387999997</v>
      </c>
      <c r="AF37" s="25">
        <v>64203.953076000013</v>
      </c>
      <c r="AG37" s="26">
        <v>75436.231381065038</v>
      </c>
      <c r="AH37" s="24">
        <v>7461.490772592344</v>
      </c>
      <c r="AI37" s="25">
        <v>8580.7143884811958</v>
      </c>
      <c r="AJ37" s="25">
        <v>9326.8634657404327</v>
      </c>
      <c r="AK37" s="25">
        <v>9679.4449524744559</v>
      </c>
      <c r="AL37" s="25">
        <v>11615.333942969346</v>
      </c>
      <c r="AM37" s="25">
        <v>12657.735707081982</v>
      </c>
      <c r="AN37" s="25">
        <v>13402.30839573386</v>
      </c>
      <c r="AO37" s="25">
        <v>14146.881084385745</v>
      </c>
      <c r="AP37" s="25">
        <v>15009.912372037032</v>
      </c>
      <c r="AQ37" s="25">
        <v>20008.169316502066</v>
      </c>
      <c r="AR37" s="25">
        <v>22297.002742978497</v>
      </c>
      <c r="AS37" s="25">
        <v>41192.999008048006</v>
      </c>
      <c r="AT37" s="25">
        <v>45521.354619698694</v>
      </c>
      <c r="AU37" s="25">
        <v>66821.506387999994</v>
      </c>
      <c r="AV37" s="25">
        <v>77929.808076000016</v>
      </c>
      <c r="AW37" s="26">
        <v>91563.381253866246</v>
      </c>
      <c r="AX37" s="24">
        <v>9863.1286304654022</v>
      </c>
      <c r="AY37" s="25">
        <v>11019.08319645194</v>
      </c>
      <c r="AZ37" s="25">
        <v>11789.7195737763</v>
      </c>
      <c r="BA37" s="25">
        <v>12149.315569102391</v>
      </c>
      <c r="BB37" s="25">
        <v>14134.075691125812</v>
      </c>
      <c r="BC37" s="25">
        <v>15225.348586766979</v>
      </c>
      <c r="BD37" s="25">
        <v>15994.356841183126</v>
      </c>
      <c r="BE37" s="25">
        <v>16763.365095599274</v>
      </c>
      <c r="BF37" s="25">
        <v>17786.015139628529</v>
      </c>
      <c r="BG37" s="25">
        <v>23758.169316502066</v>
      </c>
      <c r="BH37" s="25">
        <v>26475.983786346995</v>
      </c>
      <c r="BI37" s="25">
        <v>46007.679008048006</v>
      </c>
      <c r="BJ37" s="25">
        <v>50891.574619698695</v>
      </c>
      <c r="BK37" s="25">
        <v>73395.396387999994</v>
      </c>
      <c r="BL37" s="25">
        <v>85020.350276000012</v>
      </c>
      <c r="BM37" s="26">
        <v>99340.941253866244</v>
      </c>
      <c r="BN37" s="24">
        <v>12264.766488338462</v>
      </c>
      <c r="BO37" s="25">
        <v>13457.452004422683</v>
      </c>
      <c r="BP37" s="25">
        <v>14252.575681812166</v>
      </c>
      <c r="BQ37" s="25">
        <v>14619.186185730327</v>
      </c>
      <c r="BR37" s="25">
        <v>16652.81743928228</v>
      </c>
      <c r="BS37" s="25">
        <v>17792.96146645198</v>
      </c>
      <c r="BT37" s="25">
        <v>18586.405286632387</v>
      </c>
      <c r="BU37" s="25">
        <v>19379.849106812806</v>
      </c>
      <c r="BV37" s="25">
        <v>20562.117907220025</v>
      </c>
      <c r="BW37" s="25">
        <v>27508.169316502066</v>
      </c>
      <c r="BX37" s="25">
        <v>30654.964829715489</v>
      </c>
      <c r="BY37" s="25">
        <v>50822.359008048006</v>
      </c>
      <c r="BZ37" s="25">
        <v>56261.794619698696</v>
      </c>
      <c r="CA37" s="25">
        <v>79969.286387999993</v>
      </c>
      <c r="CB37" s="25">
        <v>92110.892476000008</v>
      </c>
      <c r="CC37" s="26">
        <v>107118.50125386624</v>
      </c>
      <c r="CD37" s="24">
        <v>5768.4656589400729</v>
      </c>
      <c r="CE37" s="25">
        <v>6633.7355077810826</v>
      </c>
      <c r="CF37" s="25">
        <v>7210.582073675092</v>
      </c>
      <c r="CG37" s="25">
        <v>7483.1622135144453</v>
      </c>
      <c r="CH37" s="25">
        <v>8788.8527018110199</v>
      </c>
      <c r="CI37" s="25">
        <v>10378.364582085716</v>
      </c>
      <c r="CJ37" s="25">
        <v>11871.013363230377</v>
      </c>
      <c r="CK37" s="25">
        <v>13031.364576517031</v>
      </c>
      <c r="CL37" s="25">
        <v>13826.343715964091</v>
      </c>
      <c r="CM37" s="25">
        <v>19360.608337750364</v>
      </c>
      <c r="CN37" s="25">
        <v>21575.364061744225</v>
      </c>
      <c r="CO37" s="25">
        <v>45936.118707504647</v>
      </c>
      <c r="CP37" s="25">
        <v>50081.909297394188</v>
      </c>
      <c r="CQ37" s="25">
        <v>57448.72</v>
      </c>
      <c r="CR37" s="25">
        <v>69874.540000000008</v>
      </c>
      <c r="CS37" s="26">
        <v>76163.248600000006</v>
      </c>
      <c r="CT37" s="24">
        <v>7919.304586023196</v>
      </c>
      <c r="CU37" s="25">
        <v>8732.6970527002177</v>
      </c>
      <c r="CV37" s="25">
        <v>9274.9586971515673</v>
      </c>
      <c r="CW37" s="25">
        <v>9525.9215030628657</v>
      </c>
      <c r="CX37" s="25">
        <v>11138.620147298298</v>
      </c>
      <c r="CY37" s="25">
        <v>12373.880117926721</v>
      </c>
      <c r="CZ37" s="25">
        <v>14173.92135608778</v>
      </c>
      <c r="DA37" s="25">
        <v>15564.932389292702</v>
      </c>
      <c r="DB37" s="25">
        <v>16514.471977701549</v>
      </c>
      <c r="DC37" s="25">
        <v>23191.495239764357</v>
      </c>
      <c r="DD37" s="25">
        <v>25844.485059825598</v>
      </c>
      <c r="DE37" s="25">
        <v>51769.156723432912</v>
      </c>
      <c r="DF37" s="25">
        <v>56935.220492190463</v>
      </c>
      <c r="DG37" s="25">
        <v>70526.84</v>
      </c>
      <c r="DH37" s="25">
        <v>85125.49</v>
      </c>
      <c r="DI37" s="26">
        <v>93680.094600000011</v>
      </c>
      <c r="DJ37" s="24">
        <v>10415.992727532914</v>
      </c>
      <c r="DK37" s="25">
        <v>11229.385194209935</v>
      </c>
      <c r="DL37" s="25">
        <v>11771.646838661283</v>
      </c>
      <c r="DM37" s="25">
        <v>12017.334893370256</v>
      </c>
      <c r="DN37" s="25">
        <v>12555.165824312568</v>
      </c>
      <c r="DO37" s="25">
        <v>14181.798928064245</v>
      </c>
      <c r="DP37" s="25">
        <v>16199.866997572621</v>
      </c>
      <c r="DQ37" s="25">
        <v>17797.396394409479</v>
      </c>
      <c r="DR37" s="25">
        <v>18883.127576815506</v>
      </c>
      <c r="DS37" s="25">
        <v>26613.598032679209</v>
      </c>
      <c r="DT37" s="25">
        <v>29658.059113172145</v>
      </c>
      <c r="DU37" s="25">
        <v>54685.675731397045</v>
      </c>
      <c r="DV37" s="25">
        <v>60361.876089588601</v>
      </c>
      <c r="DW37" s="25">
        <v>82297.147999999986</v>
      </c>
      <c r="DX37" s="25">
        <v>99332.184018205269</v>
      </c>
      <c r="DY37" s="26">
        <v>107693.57140000002</v>
      </c>
      <c r="DZ37" s="24">
        <v>12817.630585405972</v>
      </c>
      <c r="EA37" s="25">
        <v>13631.023052082994</v>
      </c>
      <c r="EB37" s="25">
        <v>14173.284696534343</v>
      </c>
      <c r="EC37" s="25">
        <v>14413.898812705394</v>
      </c>
      <c r="ED37" s="25">
        <v>15073.907572469037</v>
      </c>
      <c r="EE37" s="25">
        <v>16578.362847399385</v>
      </c>
      <c r="EF37" s="25">
        <v>18499.866997572622</v>
      </c>
      <c r="EG37" s="25">
        <v>20297.396394409479</v>
      </c>
      <c r="EH37" s="25">
        <v>21535.640219443823</v>
      </c>
      <c r="EI37" s="25">
        <v>30363.598032679209</v>
      </c>
      <c r="EJ37" s="25">
        <v>33837.040156540643</v>
      </c>
      <c r="EK37" s="25">
        <v>59500.355731397045</v>
      </c>
      <c r="EL37" s="25">
        <v>65732.096089588595</v>
      </c>
      <c r="EM37" s="25">
        <v>88871.037999999986</v>
      </c>
      <c r="EN37" s="25">
        <v>106422.72621820527</v>
      </c>
      <c r="EO37" s="26">
        <v>115471.13140000001</v>
      </c>
      <c r="EP37" s="24">
        <v>15219.268443279032</v>
      </c>
      <c r="EQ37" s="25">
        <v>16032.660909956052</v>
      </c>
      <c r="ER37" s="25">
        <v>16574.922554407403</v>
      </c>
      <c r="ES37" s="25">
        <v>16810.462732040534</v>
      </c>
      <c r="ET37" s="25">
        <v>17592.649320625504</v>
      </c>
      <c r="EU37" s="25">
        <v>18974.926766734527</v>
      </c>
      <c r="EV37" s="25">
        <v>20799.866997572622</v>
      </c>
      <c r="EW37" s="25">
        <v>22797.396394409479</v>
      </c>
      <c r="EX37" s="25">
        <v>24188.15286207214</v>
      </c>
      <c r="EY37" s="25">
        <v>34113.598032679205</v>
      </c>
      <c r="EZ37" s="25">
        <v>38016.021199909133</v>
      </c>
      <c r="FA37" s="25">
        <v>64315.035731397045</v>
      </c>
      <c r="FB37" s="25">
        <v>71102.316089588596</v>
      </c>
      <c r="FC37" s="25">
        <v>95444.927999999985</v>
      </c>
      <c r="FD37" s="25">
        <v>113513.26841820526</v>
      </c>
      <c r="FE37" s="26">
        <v>123248.69140000001</v>
      </c>
    </row>
    <row r="38" spans="1:161">
      <c r="A38" s="12">
        <v>29</v>
      </c>
      <c r="B38" s="24">
        <v>4143.4470384717442</v>
      </c>
      <c r="C38" s="25">
        <v>4764.9640942425058</v>
      </c>
      <c r="D38" s="25">
        <v>5179.3087980896798</v>
      </c>
      <c r="E38" s="25">
        <v>5375.1011352449132</v>
      </c>
      <c r="F38" s="25">
        <v>6450.1213622938967</v>
      </c>
      <c r="G38" s="25">
        <v>7028.978407627963</v>
      </c>
      <c r="H38" s="25">
        <v>7651.71</v>
      </c>
      <c r="I38" s="25">
        <v>8408.07</v>
      </c>
      <c r="J38" s="25">
        <v>9103.062215144766</v>
      </c>
      <c r="K38" s="25">
        <v>12578.023290868598</v>
      </c>
      <c r="L38" s="25">
        <v>14016.885572156616</v>
      </c>
      <c r="M38" s="25">
        <v>31307.401190964669</v>
      </c>
      <c r="N38" s="25">
        <v>33849.102358446704</v>
      </c>
      <c r="O38" s="25">
        <v>43601.629472000008</v>
      </c>
      <c r="P38" s="25">
        <v>50674.510144000014</v>
      </c>
      <c r="Q38" s="26">
        <v>60864.491380686333</v>
      </c>
      <c r="R38" s="24">
        <v>5556.9451868226815</v>
      </c>
      <c r="S38" s="25">
        <v>6390.4869648460826</v>
      </c>
      <c r="T38" s="25">
        <v>6946.1814835283512</v>
      </c>
      <c r="U38" s="25">
        <v>7208.7665426516942</v>
      </c>
      <c r="V38" s="25">
        <v>8650.5198511820327</v>
      </c>
      <c r="W38" s="25">
        <v>9426.8485557752902</v>
      </c>
      <c r="X38" s="25">
        <v>10693.951230466337</v>
      </c>
      <c r="Y38" s="25">
        <v>11749.258222156983</v>
      </c>
      <c r="Z38" s="25">
        <v>12466.02239031044</v>
      </c>
      <c r="AA38" s="25">
        <v>17549.353430311345</v>
      </c>
      <c r="AB38" s="25">
        <v>19556.910748972005</v>
      </c>
      <c r="AC38" s="25">
        <v>36557.135405300105</v>
      </c>
      <c r="AD38" s="25">
        <v>40017.082433763353</v>
      </c>
      <c r="AE38" s="25">
        <v>55371.937472000005</v>
      </c>
      <c r="AF38" s="25">
        <v>65400.36514400001</v>
      </c>
      <c r="AG38" s="26">
        <v>76629.652780686331</v>
      </c>
      <c r="AH38" s="24">
        <v>7595.8387008575492</v>
      </c>
      <c r="AI38" s="25">
        <v>8735.2145059861814</v>
      </c>
      <c r="AJ38" s="25">
        <v>9494.7983760719362</v>
      </c>
      <c r="AK38" s="25">
        <v>9853.7282714190751</v>
      </c>
      <c r="AL38" s="25">
        <v>11824.473925702889</v>
      </c>
      <c r="AM38" s="25">
        <v>12885.644662624944</v>
      </c>
      <c r="AN38" s="25">
        <v>13643.623760426412</v>
      </c>
      <c r="AO38" s="25">
        <v>14401.602858227874</v>
      </c>
      <c r="AP38" s="25">
        <v>15280.173462224617</v>
      </c>
      <c r="AQ38" s="25">
        <v>20240.001348823054</v>
      </c>
      <c r="AR38" s="25">
        <v>22555.355187862497</v>
      </c>
      <c r="AS38" s="25">
        <v>41806.869619635545</v>
      </c>
      <c r="AT38" s="25">
        <v>46185.062509080002</v>
      </c>
      <c r="AU38" s="25">
        <v>67142.24547200001</v>
      </c>
      <c r="AV38" s="25">
        <v>80126.220144000006</v>
      </c>
      <c r="AW38" s="26">
        <v>93883.947203417978</v>
      </c>
      <c r="AX38" s="24">
        <v>9997.4765587306083</v>
      </c>
      <c r="AY38" s="25">
        <v>11173.583313956924</v>
      </c>
      <c r="AZ38" s="25">
        <v>11957.654484107803</v>
      </c>
      <c r="BA38" s="25">
        <v>12323.59888804701</v>
      </c>
      <c r="BB38" s="25">
        <v>14343.215673859355</v>
      </c>
      <c r="BC38" s="25">
        <v>15453.257542309942</v>
      </c>
      <c r="BD38" s="25">
        <v>16235.672205875675</v>
      </c>
      <c r="BE38" s="25">
        <v>17018.086869441406</v>
      </c>
      <c r="BF38" s="25">
        <v>18056.276229816114</v>
      </c>
      <c r="BG38" s="25">
        <v>23990.001348823054</v>
      </c>
      <c r="BH38" s="25">
        <v>26734.336231230995</v>
      </c>
      <c r="BI38" s="25">
        <v>46621.549619635545</v>
      </c>
      <c r="BJ38" s="25">
        <v>51555.282509080003</v>
      </c>
      <c r="BK38" s="25">
        <v>73716.135472000009</v>
      </c>
      <c r="BL38" s="25">
        <v>87216.762344000002</v>
      </c>
      <c r="BM38" s="26">
        <v>101661.50720341798</v>
      </c>
      <c r="BN38" s="24">
        <v>12399.114416603668</v>
      </c>
      <c r="BO38" s="25">
        <v>13611.952121927668</v>
      </c>
      <c r="BP38" s="25">
        <v>14420.510592143672</v>
      </c>
      <c r="BQ38" s="25">
        <v>14793.469504674946</v>
      </c>
      <c r="BR38" s="25">
        <v>16861.957422015821</v>
      </c>
      <c r="BS38" s="25">
        <v>18020.870421994943</v>
      </c>
      <c r="BT38" s="25">
        <v>18827.72065132494</v>
      </c>
      <c r="BU38" s="25">
        <v>19634.570880654937</v>
      </c>
      <c r="BV38" s="25">
        <v>20832.37899740761</v>
      </c>
      <c r="BW38" s="25">
        <v>27740.001348823054</v>
      </c>
      <c r="BX38" s="25">
        <v>30913.317274599493</v>
      </c>
      <c r="BY38" s="25">
        <v>51436.229619635546</v>
      </c>
      <c r="BZ38" s="25">
        <v>56925.502509080005</v>
      </c>
      <c r="CA38" s="25">
        <v>80290.025472000008</v>
      </c>
      <c r="CB38" s="25">
        <v>94307.304543999999</v>
      </c>
      <c r="CC38" s="26">
        <v>109439.06720341797</v>
      </c>
      <c r="CD38" s="24">
        <v>5909.0977440446495</v>
      </c>
      <c r="CE38" s="25">
        <v>6795.4624056513467</v>
      </c>
      <c r="CF38" s="25">
        <v>7386.3721800558133</v>
      </c>
      <c r="CG38" s="25">
        <v>7665.597676856647</v>
      </c>
      <c r="CH38" s="25">
        <v>9032.039155425311</v>
      </c>
      <c r="CI38" s="25">
        <v>10554.125675808526</v>
      </c>
      <c r="CJ38" s="25">
        <v>12073.656905089478</v>
      </c>
      <c r="CK38" s="25">
        <v>13254.66799314878</v>
      </c>
      <c r="CL38" s="25">
        <v>14063.269770267216</v>
      </c>
      <c r="CM38" s="25">
        <v>19698.60343061437</v>
      </c>
      <c r="CN38" s="25">
        <v>21952.024084632292</v>
      </c>
      <c r="CO38" s="25">
        <v>46386.871607405745</v>
      </c>
      <c r="CP38" s="25">
        <v>50598.441824197449</v>
      </c>
      <c r="CQ38" s="25">
        <v>58027.035000000003</v>
      </c>
      <c r="CR38" s="25">
        <v>70452.74500000001</v>
      </c>
      <c r="CS38" s="26">
        <v>77498.019500000009</v>
      </c>
      <c r="CT38" s="24">
        <v>8125.534695783469</v>
      </c>
      <c r="CU38" s="25">
        <v>8966.4183053838988</v>
      </c>
      <c r="CV38" s="25">
        <v>9527.0073784508531</v>
      </c>
      <c r="CW38" s="25">
        <v>9786.5820354336593</v>
      </c>
      <c r="CX38" s="25">
        <v>11482.501371503751</v>
      </c>
      <c r="CY38" s="25">
        <v>12548.680672413291</v>
      </c>
      <c r="CZ38" s="25">
        <v>14375.197794892325</v>
      </c>
      <c r="DA38" s="25">
        <v>15786.717928825274</v>
      </c>
      <c r="DB38" s="25">
        <v>16749.787556726464</v>
      </c>
      <c r="DC38" s="25">
        <v>23526.508754208342</v>
      </c>
      <c r="DD38" s="25">
        <v>26217.822426794577</v>
      </c>
      <c r="DE38" s="25">
        <v>52219.90962333401</v>
      </c>
      <c r="DF38" s="25">
        <v>57451.753018993724</v>
      </c>
      <c r="DG38" s="25">
        <v>71105.154999999999</v>
      </c>
      <c r="DH38" s="25">
        <v>85703.695000000007</v>
      </c>
      <c r="DI38" s="26">
        <v>95014.865500000014</v>
      </c>
      <c r="DJ38" s="24">
        <v>10645.178660897407</v>
      </c>
      <c r="DK38" s="25">
        <v>11486.062270497836</v>
      </c>
      <c r="DL38" s="25">
        <v>12046.65134356479</v>
      </c>
      <c r="DM38" s="25">
        <v>12300.902750593605</v>
      </c>
      <c r="DN38" s="25">
        <v>12818.077197057833</v>
      </c>
      <c r="DO38" s="25">
        <v>14538.521618370129</v>
      </c>
      <c r="DP38" s="25">
        <v>16400.488663813027</v>
      </c>
      <c r="DQ38" s="25">
        <v>18018.449443292651</v>
      </c>
      <c r="DR38" s="25">
        <v>19117.665979557165</v>
      </c>
      <c r="DS38" s="25">
        <v>26946.379656654201</v>
      </c>
      <c r="DT38" s="25">
        <v>30028.909272684912</v>
      </c>
      <c r="DU38" s="25">
        <v>55136.428631298142</v>
      </c>
      <c r="DV38" s="25">
        <v>60878.408616391862</v>
      </c>
      <c r="DW38" s="25">
        <v>82875.462999999989</v>
      </c>
      <c r="DX38" s="25">
        <v>99890.555107232169</v>
      </c>
      <c r="DY38" s="26">
        <v>109028.34230000002</v>
      </c>
      <c r="DZ38" s="24">
        <v>13046.816518770465</v>
      </c>
      <c r="EA38" s="25">
        <v>13887.700128370894</v>
      </c>
      <c r="EB38" s="25">
        <v>14448.289201437849</v>
      </c>
      <c r="EC38" s="25">
        <v>14697.466669928743</v>
      </c>
      <c r="ED38" s="25">
        <v>15336.818945214298</v>
      </c>
      <c r="EE38" s="25">
        <v>16935.085537705269</v>
      </c>
      <c r="EF38" s="25">
        <v>18700.488663813027</v>
      </c>
      <c r="EG38" s="25">
        <v>20518.449443292651</v>
      </c>
      <c r="EH38" s="25">
        <v>21770.178622185482</v>
      </c>
      <c r="EI38" s="25">
        <v>30696.379656654201</v>
      </c>
      <c r="EJ38" s="25">
        <v>34207.89031605341</v>
      </c>
      <c r="EK38" s="25">
        <v>59951.108631298142</v>
      </c>
      <c r="EL38" s="25">
        <v>66248.628616391856</v>
      </c>
      <c r="EM38" s="25">
        <v>89449.352999999988</v>
      </c>
      <c r="EN38" s="25">
        <v>106981.09730723216</v>
      </c>
      <c r="EO38" s="26">
        <v>116805.90230000002</v>
      </c>
      <c r="EP38" s="24">
        <v>15448.454376643525</v>
      </c>
      <c r="EQ38" s="25">
        <v>16289.337986243954</v>
      </c>
      <c r="ER38" s="25">
        <v>16849.92705931091</v>
      </c>
      <c r="ES38" s="25">
        <v>17094.030589263883</v>
      </c>
      <c r="ET38" s="25">
        <v>17855.560693370764</v>
      </c>
      <c r="EU38" s="25">
        <v>19331.649457040407</v>
      </c>
      <c r="EV38" s="25">
        <v>21000.488663813027</v>
      </c>
      <c r="EW38" s="25">
        <v>23018.449443292651</v>
      </c>
      <c r="EX38" s="25">
        <v>24422.691264813799</v>
      </c>
      <c r="EY38" s="25">
        <v>34446.379656654201</v>
      </c>
      <c r="EZ38" s="25">
        <v>38386.871359421908</v>
      </c>
      <c r="FA38" s="25">
        <v>64765.788631298143</v>
      </c>
      <c r="FB38" s="25">
        <v>71618.848616391857</v>
      </c>
      <c r="FC38" s="25">
        <v>96023.242999999988</v>
      </c>
      <c r="FD38" s="25">
        <v>114071.63950723216</v>
      </c>
      <c r="FE38" s="26">
        <v>124583.46230000001</v>
      </c>
    </row>
    <row r="39" spans="1:161">
      <c r="A39" s="12">
        <v>30</v>
      </c>
      <c r="B39" s="24">
        <v>4284.8029392449344</v>
      </c>
      <c r="C39" s="25">
        <v>4927.5233801316745</v>
      </c>
      <c r="D39" s="25">
        <v>5356.0036740561691</v>
      </c>
      <c r="E39" s="25">
        <v>5558.4755709900337</v>
      </c>
      <c r="F39" s="25">
        <v>6670.1706851880399</v>
      </c>
      <c r="G39" s="25">
        <v>7268.7757466792727</v>
      </c>
      <c r="H39" s="25">
        <v>7717.5</v>
      </c>
      <c r="I39" s="25">
        <v>8479.94</v>
      </c>
      <c r="J39" s="25">
        <v>9180.3206872601895</v>
      </c>
      <c r="K39" s="25">
        <v>12682.224123561131</v>
      </c>
      <c r="L39" s="25">
        <v>14133.006453363365</v>
      </c>
      <c r="M39" s="25">
        <v>31933.549214783961</v>
      </c>
      <c r="N39" s="25">
        <v>34526.084405615642</v>
      </c>
      <c r="O39" s="25">
        <v>43958.668556000011</v>
      </c>
      <c r="P39" s="25">
        <v>50911.622212000017</v>
      </c>
      <c r="Q39" s="26">
        <v>62081.781208300061</v>
      </c>
      <c r="R39" s="24">
        <v>5718.6085347412782</v>
      </c>
      <c r="S39" s="25">
        <v>6576.3998149524678</v>
      </c>
      <c r="T39" s="25">
        <v>7148.2606684265984</v>
      </c>
      <c r="U39" s="25">
        <v>7418.4848850985745</v>
      </c>
      <c r="V39" s="25">
        <v>8902.1818621182902</v>
      </c>
      <c r="W39" s="25">
        <v>9701.0956189750596</v>
      </c>
      <c r="X39" s="25">
        <v>10839.639553557923</v>
      </c>
      <c r="Y39" s="25">
        <v>11908.910746371004</v>
      </c>
      <c r="Z39" s="25">
        <v>12635.414525872526</v>
      </c>
      <c r="AA39" s="25">
        <v>17785.369536836468</v>
      </c>
      <c r="AB39" s="25">
        <v>19819.925904998174</v>
      </c>
      <c r="AC39" s="25">
        <v>37183.283429119401</v>
      </c>
      <c r="AD39" s="25">
        <v>40694.064480932291</v>
      </c>
      <c r="AE39" s="25">
        <v>55728.976556000009</v>
      </c>
      <c r="AF39" s="25">
        <v>65637.477212000013</v>
      </c>
      <c r="AG39" s="26">
        <v>77846.942608300073</v>
      </c>
      <c r="AH39" s="24">
        <v>7754.6020651639883</v>
      </c>
      <c r="AI39" s="25">
        <v>8917.7923749385864</v>
      </c>
      <c r="AJ39" s="25">
        <v>9693.2525814549863</v>
      </c>
      <c r="AK39" s="25">
        <v>10059.684600001374</v>
      </c>
      <c r="AL39" s="25">
        <v>12071.621520001647</v>
      </c>
      <c r="AM39" s="25">
        <v>13154.972169232564</v>
      </c>
      <c r="AN39" s="25">
        <v>13928.794061540362</v>
      </c>
      <c r="AO39" s="25">
        <v>14702.615953848161</v>
      </c>
      <c r="AP39" s="25">
        <v>15599.549878916414</v>
      </c>
      <c r="AQ39" s="25">
        <v>20464.518821269794</v>
      </c>
      <c r="AR39" s="25">
        <v>22805.556324198478</v>
      </c>
      <c r="AS39" s="25">
        <v>42433.017643454841</v>
      </c>
      <c r="AT39" s="25">
        <v>46862.04455624894</v>
      </c>
      <c r="AU39" s="25">
        <v>67499.284555999999</v>
      </c>
      <c r="AV39" s="25">
        <v>80363.332212000008</v>
      </c>
      <c r="AW39" s="26">
        <v>95312.007350818356</v>
      </c>
      <c r="AX39" s="24">
        <v>10156.239923037047</v>
      </c>
      <c r="AY39" s="25">
        <v>11356.161182909329</v>
      </c>
      <c r="AZ39" s="25">
        <v>12156.108689490853</v>
      </c>
      <c r="BA39" s="25">
        <v>12529.555216629309</v>
      </c>
      <c r="BB39" s="25">
        <v>14590.363268158113</v>
      </c>
      <c r="BC39" s="25">
        <v>15722.585048917561</v>
      </c>
      <c r="BD39" s="25">
        <v>16520.842506989626</v>
      </c>
      <c r="BE39" s="25">
        <v>17319.09996506169</v>
      </c>
      <c r="BF39" s="25">
        <v>18375.652646507911</v>
      </c>
      <c r="BG39" s="25">
        <v>24214.518821269794</v>
      </c>
      <c r="BH39" s="25">
        <v>26984.537367566976</v>
      </c>
      <c r="BI39" s="25">
        <v>47247.697643454841</v>
      </c>
      <c r="BJ39" s="25">
        <v>52232.264556248942</v>
      </c>
      <c r="BK39" s="25">
        <v>74073.174555999998</v>
      </c>
      <c r="BL39" s="25">
        <v>87453.874412000005</v>
      </c>
      <c r="BM39" s="26">
        <v>103089.56735081835</v>
      </c>
      <c r="BN39" s="24">
        <v>12557.877780910107</v>
      </c>
      <c r="BO39" s="25">
        <v>13794.529990880073</v>
      </c>
      <c r="BP39" s="25">
        <v>14618.964797526722</v>
      </c>
      <c r="BQ39" s="25">
        <v>14999.425833257243</v>
      </c>
      <c r="BR39" s="25">
        <v>17109.105016314581</v>
      </c>
      <c r="BS39" s="25">
        <v>18290.19792860256</v>
      </c>
      <c r="BT39" s="25">
        <v>19112.890952438891</v>
      </c>
      <c r="BU39" s="25">
        <v>19935.583976275222</v>
      </c>
      <c r="BV39" s="25">
        <v>21151.755414099407</v>
      </c>
      <c r="BW39" s="25">
        <v>27964.518821269794</v>
      </c>
      <c r="BX39" s="25">
        <v>31163.518410935474</v>
      </c>
      <c r="BY39" s="25">
        <v>52062.377643454842</v>
      </c>
      <c r="BZ39" s="25">
        <v>57602.484556248943</v>
      </c>
      <c r="CA39" s="25">
        <v>80647.064555999998</v>
      </c>
      <c r="CB39" s="25">
        <v>94544.416612000001</v>
      </c>
      <c r="CC39" s="26">
        <v>110867.12735081835</v>
      </c>
      <c r="CD39" s="24">
        <v>6072.6017386147623</v>
      </c>
      <c r="CE39" s="25">
        <v>6983.4919994069769</v>
      </c>
      <c r="CF39" s="25">
        <v>7590.7521732684527</v>
      </c>
      <c r="CG39" s="25">
        <v>7877.7038045978252</v>
      </c>
      <c r="CH39" s="25">
        <v>9311.5585145921723</v>
      </c>
      <c r="CI39" s="25">
        <v>10728.234968175153</v>
      </c>
      <c r="CJ39" s="25">
        <v>12272.908223379354</v>
      </c>
      <c r="CK39" s="25">
        <v>13472.852369216931</v>
      </c>
      <c r="CL39" s="25">
        <v>14294.764496645113</v>
      </c>
      <c r="CM39" s="25">
        <v>20021.727166556331</v>
      </c>
      <c r="CN39" s="25">
        <v>22312.111542542658</v>
      </c>
      <c r="CO39" s="25">
        <v>46776.557615874466</v>
      </c>
      <c r="CP39" s="25">
        <v>51047.69813264109</v>
      </c>
      <c r="CQ39" s="25">
        <v>58642.75</v>
      </c>
      <c r="CR39" s="25">
        <v>71074.950000000012</v>
      </c>
      <c r="CS39" s="26">
        <v>77871.695500000002</v>
      </c>
      <c r="CT39" s="24">
        <v>8386.55766690155</v>
      </c>
      <c r="CU39" s="25">
        <v>9261.7608228294048</v>
      </c>
      <c r="CV39" s="25">
        <v>9845.2295934479735</v>
      </c>
      <c r="CW39" s="25">
        <v>10115.547622406648</v>
      </c>
      <c r="CX39" s="25">
        <v>11910.454266035644</v>
      </c>
      <c r="CY39" s="25">
        <v>12721.918521649672</v>
      </c>
      <c r="CZ39" s="25">
        <v>14573.228751967525</v>
      </c>
      <c r="DA39" s="25">
        <v>16003.583783153741</v>
      </c>
      <c r="DB39" s="25">
        <v>16979.883324870723</v>
      </c>
      <c r="DC39" s="25">
        <v>23847.131063825778</v>
      </c>
      <c r="DD39" s="25">
        <v>26575.122307853853</v>
      </c>
      <c r="DE39" s="25">
        <v>52609.595631802731</v>
      </c>
      <c r="DF39" s="25">
        <v>57901.009327437365</v>
      </c>
      <c r="DG39" s="25">
        <v>71720.87</v>
      </c>
      <c r="DH39" s="25">
        <v>86325.900000000009</v>
      </c>
      <c r="DI39" s="26">
        <v>95388.541500000007</v>
      </c>
      <c r="DJ39" s="24">
        <v>10938.427627617402</v>
      </c>
      <c r="DK39" s="25">
        <v>11813.630783545255</v>
      </c>
      <c r="DL39" s="25">
        <v>12397.099554163828</v>
      </c>
      <c r="DM39" s="25">
        <v>12662.026249331275</v>
      </c>
      <c r="DN39" s="25">
        <v>13137.624787893912</v>
      </c>
      <c r="DO39" s="25">
        <v>14990.970555633434</v>
      </c>
      <c r="DP39" s="25">
        <v>16598.341377811186</v>
      </c>
      <c r="DQ39" s="25">
        <v>18235.16595997745</v>
      </c>
      <c r="DR39" s="25">
        <v>19347.603299706287</v>
      </c>
      <c r="DS39" s="25">
        <v>27265.895689475288</v>
      </c>
      <c r="DT39" s="25">
        <v>30384.976324474683</v>
      </c>
      <c r="DU39" s="25">
        <v>56692.722242952514</v>
      </c>
      <c r="DV39" s="25">
        <v>62698.327163794755</v>
      </c>
      <c r="DW39" s="25">
        <v>83491.177999999985</v>
      </c>
      <c r="DX39" s="25">
        <v>100493.07939112005</v>
      </c>
      <c r="DY39" s="26">
        <v>109402.01830000001</v>
      </c>
      <c r="DZ39" s="24">
        <v>13340.065485490461</v>
      </c>
      <c r="EA39" s="25">
        <v>14215.268641418315</v>
      </c>
      <c r="EB39" s="25">
        <v>14798.737412036886</v>
      </c>
      <c r="EC39" s="25">
        <v>15058.590168666413</v>
      </c>
      <c r="ED39" s="25">
        <v>15656.366536050378</v>
      </c>
      <c r="EE39" s="25">
        <v>17387.534474968576</v>
      </c>
      <c r="EF39" s="25">
        <v>18898.341377811186</v>
      </c>
      <c r="EG39" s="25">
        <v>20735.16595997745</v>
      </c>
      <c r="EH39" s="25">
        <v>22000.115942334603</v>
      </c>
      <c r="EI39" s="25">
        <v>31015.895689475288</v>
      </c>
      <c r="EJ39" s="25">
        <v>34563.957367843177</v>
      </c>
      <c r="EK39" s="25">
        <v>61507.402242952514</v>
      </c>
      <c r="EL39" s="25">
        <v>68068.547163794748</v>
      </c>
      <c r="EM39" s="25">
        <v>90065.067999999985</v>
      </c>
      <c r="EN39" s="25">
        <v>107583.62159112004</v>
      </c>
      <c r="EO39" s="26">
        <v>117179.57830000001</v>
      </c>
      <c r="EP39" s="24">
        <v>15741.703343363521</v>
      </c>
      <c r="EQ39" s="25">
        <v>16616.906499291374</v>
      </c>
      <c r="ER39" s="25">
        <v>17200.375269909946</v>
      </c>
      <c r="ES39" s="25">
        <v>17455.154088001553</v>
      </c>
      <c r="ET39" s="25">
        <v>18175.108284206846</v>
      </c>
      <c r="EU39" s="25">
        <v>19784.098394303714</v>
      </c>
      <c r="EV39" s="25">
        <v>21198.341377811186</v>
      </c>
      <c r="EW39" s="25">
        <v>23235.16595997745</v>
      </c>
      <c r="EX39" s="25">
        <v>24652.62858496292</v>
      </c>
      <c r="EY39" s="25">
        <v>34765.895689475292</v>
      </c>
      <c r="EZ39" s="25">
        <v>38742.938411211682</v>
      </c>
      <c r="FA39" s="25">
        <v>66322.082242952514</v>
      </c>
      <c r="FB39" s="25">
        <v>73438.76716379475</v>
      </c>
      <c r="FC39" s="25">
        <v>96638.957999999984</v>
      </c>
      <c r="FD39" s="25">
        <v>114674.16379112004</v>
      </c>
      <c r="FE39" s="26">
        <v>124957.13830000001</v>
      </c>
    </row>
    <row r="40" spans="1:161">
      <c r="A40" s="12">
        <v>31</v>
      </c>
      <c r="B40" s="24">
        <v>4444.4239642775465</v>
      </c>
      <c r="C40" s="25">
        <v>5111.0875589191774</v>
      </c>
      <c r="D40" s="25">
        <v>5555.529955346934</v>
      </c>
      <c r="E40" s="25">
        <v>5765.5445029434159</v>
      </c>
      <c r="F40" s="25">
        <v>6918.6534035320983</v>
      </c>
      <c r="G40" s="25">
        <v>7539.5581961567741</v>
      </c>
      <c r="H40" s="25">
        <v>7983.0616194601125</v>
      </c>
      <c r="I40" s="25">
        <v>8725.92</v>
      </c>
      <c r="J40" s="25">
        <v>9457.0457639539836</v>
      </c>
      <c r="K40" s="25">
        <v>13112.674583723903</v>
      </c>
      <c r="L40" s="25">
        <v>14612.698270197892</v>
      </c>
      <c r="M40" s="25">
        <v>32572.220199079642</v>
      </c>
      <c r="N40" s="25">
        <v>35216.606093727954</v>
      </c>
      <c r="O40" s="25">
        <v>44371.807639999999</v>
      </c>
      <c r="P40" s="25">
        <v>51339.03428</v>
      </c>
      <c r="Q40" s="26">
        <v>63323.416832466064</v>
      </c>
      <c r="R40" s="24">
        <v>5909.5162968483701</v>
      </c>
      <c r="S40" s="25">
        <v>6795.9437413756268</v>
      </c>
      <c r="T40" s="25">
        <v>7386.8953710604637</v>
      </c>
      <c r="U40" s="25">
        <v>7666.1406459424225</v>
      </c>
      <c r="V40" s="25">
        <v>9199.3687751309044</v>
      </c>
      <c r="W40" s="25">
        <v>10024.953152386244</v>
      </c>
      <c r="X40" s="25">
        <v>11059.989585108695</v>
      </c>
      <c r="Y40" s="25">
        <v>12161.613336854471</v>
      </c>
      <c r="Z40" s="25">
        <v>12903.533252305453</v>
      </c>
      <c r="AA40" s="25">
        <v>18228.850597921471</v>
      </c>
      <c r="AB40" s="25">
        <v>20314.13895762942</v>
      </c>
      <c r="AC40" s="25">
        <v>37821.954413415078</v>
      </c>
      <c r="AD40" s="25">
        <v>41384.586169044604</v>
      </c>
      <c r="AE40" s="25">
        <v>56142.115639999996</v>
      </c>
      <c r="AF40" s="25">
        <v>66064.889280000003</v>
      </c>
      <c r="AG40" s="26">
        <v>79088.578232466069</v>
      </c>
      <c r="AH40" s="24">
        <v>7941.04862350645</v>
      </c>
      <c r="AI40" s="25">
        <v>9132.2059170324155</v>
      </c>
      <c r="AJ40" s="25">
        <v>9926.3107793830641</v>
      </c>
      <c r="AK40" s="25">
        <v>10301.553048687689</v>
      </c>
      <c r="AL40" s="25">
        <v>12361.863658425224</v>
      </c>
      <c r="AM40" s="25">
        <v>13471.261679053132</v>
      </c>
      <c r="AN40" s="25">
        <v>14263.688836644491</v>
      </c>
      <c r="AO40" s="25">
        <v>15056.115994235852</v>
      </c>
      <c r="AP40" s="25">
        <v>15974.615209435604</v>
      </c>
      <c r="AQ40" s="25">
        <v>20887.137389785432</v>
      </c>
      <c r="AR40" s="25">
        <v>23276.520320572447</v>
      </c>
      <c r="AS40" s="25">
        <v>43071.688627750511</v>
      </c>
      <c r="AT40" s="25">
        <v>47552.566244361253</v>
      </c>
      <c r="AU40" s="25">
        <v>67912.423639999994</v>
      </c>
      <c r="AV40" s="25">
        <v>80790.744280000014</v>
      </c>
      <c r="AW40" s="26">
        <v>96717.411761140873</v>
      </c>
      <c r="AX40" s="24">
        <v>10342.686481379509</v>
      </c>
      <c r="AY40" s="25">
        <v>11570.57472500316</v>
      </c>
      <c r="AZ40" s="25">
        <v>12389.166887418931</v>
      </c>
      <c r="BA40" s="25">
        <v>12771.423665315624</v>
      </c>
      <c r="BB40" s="25">
        <v>14880.605406581692</v>
      </c>
      <c r="BC40" s="25">
        <v>16038.874558738131</v>
      </c>
      <c r="BD40" s="25">
        <v>16855.737282093756</v>
      </c>
      <c r="BE40" s="25">
        <v>17672.600005449382</v>
      </c>
      <c r="BF40" s="25">
        <v>18750.7179770271</v>
      </c>
      <c r="BG40" s="25">
        <v>24637.137389785432</v>
      </c>
      <c r="BH40" s="25">
        <v>27455.501363940944</v>
      </c>
      <c r="BI40" s="25">
        <v>47886.368627750511</v>
      </c>
      <c r="BJ40" s="25">
        <v>52922.786244361254</v>
      </c>
      <c r="BK40" s="25">
        <v>74486.313639999993</v>
      </c>
      <c r="BL40" s="25">
        <v>87881.28648000001</v>
      </c>
      <c r="BM40" s="26">
        <v>104494.97176114087</v>
      </c>
      <c r="BN40" s="24">
        <v>12744.324339252569</v>
      </c>
      <c r="BO40" s="25">
        <v>14008.943532973903</v>
      </c>
      <c r="BP40" s="25">
        <v>14852.022995454798</v>
      </c>
      <c r="BQ40" s="25">
        <v>15241.294281943558</v>
      </c>
      <c r="BR40" s="25">
        <v>17399.34715473816</v>
      </c>
      <c r="BS40" s="25">
        <v>18606.48743842313</v>
      </c>
      <c r="BT40" s="25">
        <v>19447.785727543018</v>
      </c>
      <c r="BU40" s="25">
        <v>20289.084016662913</v>
      </c>
      <c r="BV40" s="25">
        <v>21526.820744618595</v>
      </c>
      <c r="BW40" s="25">
        <v>28387.137389785432</v>
      </c>
      <c r="BX40" s="25">
        <v>31634.482407309442</v>
      </c>
      <c r="BY40" s="25">
        <v>52701.048627750512</v>
      </c>
      <c r="BZ40" s="25">
        <v>58293.006244361255</v>
      </c>
      <c r="CA40" s="25">
        <v>81060.203639999992</v>
      </c>
      <c r="CB40" s="25">
        <v>94971.828680000006</v>
      </c>
      <c r="CC40" s="26">
        <v>112272.53176114087</v>
      </c>
      <c r="CD40" s="24">
        <v>6260.5338010475916</v>
      </c>
      <c r="CE40" s="25">
        <v>7199.6138712047305</v>
      </c>
      <c r="CF40" s="25">
        <v>7825.6672513094927</v>
      </c>
      <c r="CG40" s="25">
        <v>8121.4993286511999</v>
      </c>
      <c r="CH40" s="25">
        <v>9629.7253199616116</v>
      </c>
      <c r="CI40" s="25">
        <v>10978.732045638306</v>
      </c>
      <c r="CJ40" s="25">
        <v>12583.910028804659</v>
      </c>
      <c r="CK40" s="25">
        <v>13830.487296462774</v>
      </c>
      <c r="CL40" s="25">
        <v>14674.216963031135</v>
      </c>
      <c r="CM40" s="25">
        <v>20656.24939265626</v>
      </c>
      <c r="CN40" s="25">
        <v>23019.219903734014</v>
      </c>
      <c r="CO40" s="25">
        <v>47646.343677701749</v>
      </c>
      <c r="CP40" s="25">
        <v>52032.207845212892</v>
      </c>
      <c r="CQ40" s="25">
        <v>59309.065000000002</v>
      </c>
      <c r="CR40" s="25">
        <v>71760.955000000002</v>
      </c>
      <c r="CS40" s="26">
        <v>78937.050499999998</v>
      </c>
      <c r="CT40" s="24">
        <v>8705.0735916231515</v>
      </c>
      <c r="CU40" s="25">
        <v>9621.8906566404112</v>
      </c>
      <c r="CV40" s="25">
        <v>10233.102033318586</v>
      </c>
      <c r="CW40" s="25">
        <v>10516.442601596584</v>
      </c>
      <c r="CX40" s="25">
        <v>12427.344550695581</v>
      </c>
      <c r="CY40" s="25">
        <v>12969.360895479038</v>
      </c>
      <c r="CZ40" s="25">
        <v>14879.882155621668</v>
      </c>
      <c r="DA40" s="25">
        <v>16356.007571306225</v>
      </c>
      <c r="DB40" s="25">
        <v>17353.806746325692</v>
      </c>
      <c r="DC40" s="25">
        <v>24470.889740396549</v>
      </c>
      <c r="DD40" s="25">
        <v>27270.235823860756</v>
      </c>
      <c r="DE40" s="25">
        <v>53479.381693630014</v>
      </c>
      <c r="DF40" s="25">
        <v>58885.519040009167</v>
      </c>
      <c r="DG40" s="25">
        <v>72387.184999999998</v>
      </c>
      <c r="DH40" s="25">
        <v>87011.904999999999</v>
      </c>
      <c r="DI40" s="26">
        <v>96453.896500000003</v>
      </c>
      <c r="DJ40" s="24">
        <v>11298.033416464576</v>
      </c>
      <c r="DK40" s="25">
        <v>12214.850481481835</v>
      </c>
      <c r="DL40" s="25">
        <v>12826.061858160008</v>
      </c>
      <c r="DM40" s="25">
        <v>13103.924282121032</v>
      </c>
      <c r="DN40" s="25">
        <v>13520.473399531451</v>
      </c>
      <c r="DO40" s="25">
        <v>15543.604565527841</v>
      </c>
      <c r="DP40" s="25">
        <v>16899.973739609257</v>
      </c>
      <c r="DQ40" s="25">
        <v>18581.395344686534</v>
      </c>
      <c r="DR40" s="25">
        <v>19714.954427782395</v>
      </c>
      <c r="DS40" s="25">
        <v>27875.556933453114</v>
      </c>
      <c r="DT40" s="25">
        <v>31064.379732863959</v>
      </c>
      <c r="DU40" s="25">
        <v>57562.508304779796</v>
      </c>
      <c r="DV40" s="25">
        <v>63682.836876366557</v>
      </c>
      <c r="DW40" s="25">
        <v>84157.492999999988</v>
      </c>
      <c r="DX40" s="25">
        <v>101160.22312449593</v>
      </c>
      <c r="DY40" s="26">
        <v>110467.37330000001</v>
      </c>
      <c r="DZ40" s="24">
        <v>13699.671274337634</v>
      </c>
      <c r="EA40" s="25">
        <v>14616.488339354893</v>
      </c>
      <c r="EB40" s="25">
        <v>15227.699716033068</v>
      </c>
      <c r="EC40" s="25">
        <v>15500.48820145617</v>
      </c>
      <c r="ED40" s="25">
        <v>16039.215147687917</v>
      </c>
      <c r="EE40" s="25">
        <v>17940.168484862981</v>
      </c>
      <c r="EF40" s="25">
        <v>19199.973739609257</v>
      </c>
      <c r="EG40" s="25">
        <v>21081.395344686534</v>
      </c>
      <c r="EH40" s="25">
        <v>22367.467070410712</v>
      </c>
      <c r="EI40" s="25">
        <v>31625.556933453114</v>
      </c>
      <c r="EJ40" s="25">
        <v>35243.360776232454</v>
      </c>
      <c r="EK40" s="25">
        <v>62377.188304779796</v>
      </c>
      <c r="EL40" s="25">
        <v>69053.056876366551</v>
      </c>
      <c r="EM40" s="25">
        <v>90731.382999999987</v>
      </c>
      <c r="EN40" s="25">
        <v>108250.76532449592</v>
      </c>
      <c r="EO40" s="26">
        <v>118244.9333</v>
      </c>
      <c r="EP40" s="24">
        <v>16101.309132210694</v>
      </c>
      <c r="EQ40" s="25">
        <v>17018.126197227954</v>
      </c>
      <c r="ER40" s="25">
        <v>17629.337573906127</v>
      </c>
      <c r="ES40" s="25">
        <v>17897.052120791308</v>
      </c>
      <c r="ET40" s="25">
        <v>18557.956895844385</v>
      </c>
      <c r="EU40" s="25">
        <v>20336.732404198119</v>
      </c>
      <c r="EV40" s="25">
        <v>21499.973739609257</v>
      </c>
      <c r="EW40" s="25">
        <v>23581.395344686534</v>
      </c>
      <c r="EX40" s="25">
        <v>25019.979713039029</v>
      </c>
      <c r="EY40" s="25">
        <v>35375.556933453117</v>
      </c>
      <c r="EZ40" s="25">
        <v>39422.341819600959</v>
      </c>
      <c r="FA40" s="25">
        <v>67191.868304779797</v>
      </c>
      <c r="FB40" s="25">
        <v>74423.276876366552</v>
      </c>
      <c r="FC40" s="25">
        <v>97305.272999999986</v>
      </c>
      <c r="FD40" s="25">
        <v>115341.30752449592</v>
      </c>
      <c r="FE40" s="26">
        <v>126022.4933</v>
      </c>
    </row>
    <row r="41" spans="1:161">
      <c r="A41" s="12">
        <v>32</v>
      </c>
      <c r="B41" s="24">
        <v>4623.342177095411</v>
      </c>
      <c r="C41" s="25">
        <v>5316.843503659722</v>
      </c>
      <c r="D41" s="25">
        <v>5779.1777213692649</v>
      </c>
      <c r="E41" s="25">
        <v>5997.6467791168316</v>
      </c>
      <c r="F41" s="25">
        <v>7197.1761349401977</v>
      </c>
      <c r="G41" s="25">
        <v>7843.0765573066255</v>
      </c>
      <c r="H41" s="25">
        <v>8304.4340018540752</v>
      </c>
      <c r="I41" s="25">
        <v>8978.76</v>
      </c>
      <c r="J41" s="25">
        <v>9742.0312565416043</v>
      </c>
      <c r="K41" s="25">
        <v>13558.387539249621</v>
      </c>
      <c r="L41" s="25">
        <v>15109.398534711418</v>
      </c>
      <c r="M41" s="25">
        <v>33223.664603061232</v>
      </c>
      <c r="N41" s="25">
        <v>35920.938215602517</v>
      </c>
      <c r="O41" s="25">
        <v>45119.346723999995</v>
      </c>
      <c r="P41" s="25">
        <v>52110.746348000015</v>
      </c>
      <c r="Q41" s="26">
        <v>64589.885169115383</v>
      </c>
      <c r="R41" s="24">
        <v>6120.7317838188828</v>
      </c>
      <c r="S41" s="25">
        <v>7038.8415513917134</v>
      </c>
      <c r="T41" s="25">
        <v>7650.9147297736044</v>
      </c>
      <c r="U41" s="25">
        <v>7940.1406737586922</v>
      </c>
      <c r="V41" s="25">
        <v>9528.1688085104306</v>
      </c>
      <c r="W41" s="25">
        <v>10383.26088106906</v>
      </c>
      <c r="X41" s="25">
        <v>11286.460057101689</v>
      </c>
      <c r="Y41" s="25">
        <v>12421.450644528521</v>
      </c>
      <c r="Z41" s="25">
        <v>13179.221949758223</v>
      </c>
      <c r="AA41" s="25">
        <v>18688.048799405122</v>
      </c>
      <c r="AB41" s="25">
        <v>20825.867112069176</v>
      </c>
      <c r="AC41" s="25">
        <v>38473.398817396672</v>
      </c>
      <c r="AD41" s="25">
        <v>42088.918290919166</v>
      </c>
      <c r="AE41" s="25">
        <v>56889.654723999993</v>
      </c>
      <c r="AF41" s="25">
        <v>66836.601348000011</v>
      </c>
      <c r="AG41" s="26">
        <v>80355.046569115395</v>
      </c>
      <c r="AH41" s="24">
        <v>8165.8512204652015</v>
      </c>
      <c r="AI41" s="25">
        <v>9390.7289035349822</v>
      </c>
      <c r="AJ41" s="25">
        <v>10207.314025581505</v>
      </c>
      <c r="AK41" s="25">
        <v>10593.179002368199</v>
      </c>
      <c r="AL41" s="25">
        <v>12711.814802841836</v>
      </c>
      <c r="AM41" s="25">
        <v>13852.618695404564</v>
      </c>
      <c r="AN41" s="25">
        <v>14667.478618663659</v>
      </c>
      <c r="AO41" s="25">
        <v>15482.338541922751</v>
      </c>
      <c r="AP41" s="25">
        <v>16426.839487960704</v>
      </c>
      <c r="AQ41" s="25">
        <v>21324.851750015823</v>
      </c>
      <c r="AR41" s="25">
        <v>23764.306990922574</v>
      </c>
      <c r="AS41" s="25">
        <v>43723.133031732112</v>
      </c>
      <c r="AT41" s="25">
        <v>48256.898366235815</v>
      </c>
      <c r="AU41" s="25">
        <v>68659.962723999983</v>
      </c>
      <c r="AV41" s="25">
        <v>81562.456348000007</v>
      </c>
      <c r="AW41" s="26">
        <v>98059.369356773852</v>
      </c>
      <c r="AX41" s="24">
        <v>10567.489078338262</v>
      </c>
      <c r="AY41" s="25">
        <v>11829.097711505727</v>
      </c>
      <c r="AZ41" s="25">
        <v>12670.170133617372</v>
      </c>
      <c r="BA41" s="25">
        <v>13063.049618996134</v>
      </c>
      <c r="BB41" s="25">
        <v>15230.556550998303</v>
      </c>
      <c r="BC41" s="25">
        <v>16420.231575089561</v>
      </c>
      <c r="BD41" s="25">
        <v>17259.527064112925</v>
      </c>
      <c r="BE41" s="25">
        <v>18098.822553136284</v>
      </c>
      <c r="BF41" s="25">
        <v>19202.942255552203</v>
      </c>
      <c r="BG41" s="25">
        <v>25074.851750015823</v>
      </c>
      <c r="BH41" s="25">
        <v>27943.288034291072</v>
      </c>
      <c r="BI41" s="25">
        <v>48537.813031732112</v>
      </c>
      <c r="BJ41" s="25">
        <v>53627.118366235816</v>
      </c>
      <c r="BK41" s="25">
        <v>75233.852723999982</v>
      </c>
      <c r="BL41" s="25">
        <v>88652.998548000003</v>
      </c>
      <c r="BM41" s="26">
        <v>105836.92935677385</v>
      </c>
      <c r="BN41" s="24">
        <v>12969.126936211322</v>
      </c>
      <c r="BO41" s="25">
        <v>14267.466519476471</v>
      </c>
      <c r="BP41" s="25">
        <v>15133.026241653241</v>
      </c>
      <c r="BQ41" s="25">
        <v>15532.920235624069</v>
      </c>
      <c r="BR41" s="25">
        <v>17749.298299154769</v>
      </c>
      <c r="BS41" s="25">
        <v>18987.84445477456</v>
      </c>
      <c r="BT41" s="25">
        <v>19851.575509562186</v>
      </c>
      <c r="BU41" s="25">
        <v>20715.306564349812</v>
      </c>
      <c r="BV41" s="25">
        <v>21979.045023143695</v>
      </c>
      <c r="BW41" s="25">
        <v>28824.851750015823</v>
      </c>
      <c r="BX41" s="25">
        <v>32122.26907765957</v>
      </c>
      <c r="BY41" s="25">
        <v>53352.493031732112</v>
      </c>
      <c r="BZ41" s="25">
        <v>58997.338366235817</v>
      </c>
      <c r="CA41" s="25">
        <v>81807.742723999982</v>
      </c>
      <c r="CB41" s="25">
        <v>95743.540747999999</v>
      </c>
      <c r="CC41" s="26">
        <v>113614.48935677385</v>
      </c>
      <c r="CD41" s="24">
        <v>6474.4500897403204</v>
      </c>
      <c r="CE41" s="25">
        <v>7445.6176032013664</v>
      </c>
      <c r="CF41" s="25">
        <v>8093.0626121754012</v>
      </c>
      <c r="CG41" s="25">
        <v>8399.0029809299922</v>
      </c>
      <c r="CH41" s="25">
        <v>9988.8541121836533</v>
      </c>
      <c r="CI41" s="25">
        <v>11233.565331116601</v>
      </c>
      <c r="CJ41" s="25">
        <v>12902.01491758171</v>
      </c>
      <c r="CK41" s="25">
        <v>14196.488784235242</v>
      </c>
      <c r="CL41" s="25">
        <v>15062.546392446033</v>
      </c>
      <c r="CM41" s="25">
        <v>21310.873739387684</v>
      </c>
      <c r="CN41" s="25">
        <v>23748.729966538842</v>
      </c>
      <c r="CO41" s="25">
        <v>48524.404491560403</v>
      </c>
      <c r="CP41" s="25">
        <v>53026.98686015344</v>
      </c>
      <c r="CQ41" s="25">
        <v>60339.48000000001</v>
      </c>
      <c r="CR41" s="25">
        <v>72800.06</v>
      </c>
      <c r="CS41" s="26">
        <v>80808.066600000006</v>
      </c>
      <c r="CT41" s="24">
        <v>9083.0662831310492</v>
      </c>
      <c r="CU41" s="25">
        <v>10049.201770940344</v>
      </c>
      <c r="CV41" s="25">
        <v>10693.292096146546</v>
      </c>
      <c r="CW41" s="25">
        <v>10992.065163815703</v>
      </c>
      <c r="CX41" s="25">
        <v>13037.091050270634</v>
      </c>
      <c r="CY41" s="25">
        <v>13562.983388013014</v>
      </c>
      <c r="CZ41" s="25">
        <v>15193.582838644548</v>
      </c>
      <c r="DA41" s="25">
        <v>16716.729421019107</v>
      </c>
      <c r="DB41" s="25">
        <v>17736.534453059969</v>
      </c>
      <c r="DC41" s="25">
        <v>25114.378958251982</v>
      </c>
      <c r="DD41" s="25">
        <v>27987.336955335388</v>
      </c>
      <c r="DE41" s="25">
        <v>54357.442507488668</v>
      </c>
      <c r="DF41" s="25">
        <v>59880.298054949715</v>
      </c>
      <c r="DG41" s="25">
        <v>73417.600000000006</v>
      </c>
      <c r="DH41" s="25">
        <v>88051.01</v>
      </c>
      <c r="DI41" s="26">
        <v>98324.912600000011</v>
      </c>
      <c r="DJ41" s="24">
        <v>11725.229314200131</v>
      </c>
      <c r="DK41" s="25">
        <v>12691.364802009426</v>
      </c>
      <c r="DL41" s="25">
        <v>13335.455127215628</v>
      </c>
      <c r="DM41" s="25">
        <v>13628.646098990161</v>
      </c>
      <c r="DN41" s="25">
        <v>13981.059300275447</v>
      </c>
      <c r="DO41" s="25">
        <v>16199.564323187469</v>
      </c>
      <c r="DP41" s="25">
        <v>17208.831360883662</v>
      </c>
      <c r="DQ41" s="25">
        <v>18936.111958716694</v>
      </c>
      <c r="DR41" s="25">
        <v>20091.310549088517</v>
      </c>
      <c r="DS41" s="25">
        <v>28504.908789498139</v>
      </c>
      <c r="DT41" s="25">
        <v>31765.726259802876</v>
      </c>
      <c r="DU41" s="25">
        <v>58440.56911863845</v>
      </c>
      <c r="DV41" s="25">
        <v>64677.615891307105</v>
      </c>
      <c r="DW41" s="25">
        <v>85187.907999999996</v>
      </c>
      <c r="DX41" s="25">
        <v>102167.34596591388</v>
      </c>
      <c r="DY41" s="26">
        <v>112338.38940000001</v>
      </c>
      <c r="DZ41" s="24">
        <v>14126.867172073191</v>
      </c>
      <c r="EA41" s="25">
        <v>15093.002659882484</v>
      </c>
      <c r="EB41" s="25">
        <v>15737.092985088688</v>
      </c>
      <c r="EC41" s="25">
        <v>16025.210018325301</v>
      </c>
      <c r="ED41" s="25">
        <v>16499.801048431917</v>
      </c>
      <c r="EE41" s="25">
        <v>18596.128242522609</v>
      </c>
      <c r="EF41" s="25">
        <v>19508.831360883662</v>
      </c>
      <c r="EG41" s="25">
        <v>21436.111958716694</v>
      </c>
      <c r="EH41" s="25">
        <v>22743.823191716834</v>
      </c>
      <c r="EI41" s="25">
        <v>32254.908789498139</v>
      </c>
      <c r="EJ41" s="25">
        <v>35944.707303171373</v>
      </c>
      <c r="EK41" s="25">
        <v>63255.24911863845</v>
      </c>
      <c r="EL41" s="25">
        <v>70047.835891307099</v>
      </c>
      <c r="EM41" s="25">
        <v>91761.797999999995</v>
      </c>
      <c r="EN41" s="25">
        <v>109257.88816591387</v>
      </c>
      <c r="EO41" s="26">
        <v>120115.94940000001</v>
      </c>
      <c r="EP41" s="24">
        <v>16528.505029946249</v>
      </c>
      <c r="EQ41" s="25">
        <v>17494.640517755546</v>
      </c>
      <c r="ER41" s="25">
        <v>18138.730842961748</v>
      </c>
      <c r="ES41" s="25">
        <v>18421.77393766044</v>
      </c>
      <c r="ET41" s="25">
        <v>19018.542796588383</v>
      </c>
      <c r="EU41" s="25">
        <v>20992.692161857747</v>
      </c>
      <c r="EV41" s="25">
        <v>21808.831360883662</v>
      </c>
      <c r="EW41" s="25">
        <v>23936.111958716694</v>
      </c>
      <c r="EX41" s="25">
        <v>25396.335834345151</v>
      </c>
      <c r="EY41" s="25">
        <v>36004.908789498135</v>
      </c>
      <c r="EZ41" s="25">
        <v>40123.688346539864</v>
      </c>
      <c r="FA41" s="25">
        <v>68069.929118638451</v>
      </c>
      <c r="FB41" s="25">
        <v>75418.0558913071</v>
      </c>
      <c r="FC41" s="25">
        <v>98335.687999999995</v>
      </c>
      <c r="FD41" s="25">
        <v>116348.43036591387</v>
      </c>
      <c r="FE41" s="26">
        <v>127893.50940000001</v>
      </c>
    </row>
    <row r="42" spans="1:161">
      <c r="A42" s="12">
        <v>33</v>
      </c>
      <c r="B42" s="24">
        <v>4822.5896412243546</v>
      </c>
      <c r="C42" s="25">
        <v>5545.9780874080079</v>
      </c>
      <c r="D42" s="25">
        <v>6028.2370515304438</v>
      </c>
      <c r="E42" s="25">
        <v>6256.12124752205</v>
      </c>
      <c r="F42" s="25">
        <v>7507.3454970264593</v>
      </c>
      <c r="G42" s="25">
        <v>8181.0816313749865</v>
      </c>
      <c r="H42" s="25">
        <v>8662.3217273382234</v>
      </c>
      <c r="I42" s="25">
        <v>9237.48</v>
      </c>
      <c r="J42" s="25">
        <v>10033.826664057227</v>
      </c>
      <c r="K42" s="25">
        <v>14015.55998434337</v>
      </c>
      <c r="L42" s="25">
        <v>15618.86919647067</v>
      </c>
      <c r="M42" s="25">
        <v>33888.137895122454</v>
      </c>
      <c r="N42" s="25">
        <v>36639.35697991457</v>
      </c>
      <c r="O42" s="25">
        <v>45643.585808000003</v>
      </c>
      <c r="P42" s="25">
        <v>52672.358416000003</v>
      </c>
      <c r="Q42" s="26">
        <v>65881.682872497695</v>
      </c>
      <c r="R42" s="24">
        <v>6345.9562197145133</v>
      </c>
      <c r="S42" s="25">
        <v>7297.8496526716899</v>
      </c>
      <c r="T42" s="25">
        <v>7932.4452746431416</v>
      </c>
      <c r="U42" s="25">
        <v>8232.3138594726861</v>
      </c>
      <c r="V42" s="25">
        <v>9878.7766313672219</v>
      </c>
      <c r="W42" s="25">
        <v>10765.333508541204</v>
      </c>
      <c r="X42" s="25">
        <v>11518.009593478222</v>
      </c>
      <c r="Y42" s="25">
        <v>12687.379545857797</v>
      </c>
      <c r="Z42" s="25">
        <v>13461.373858884688</v>
      </c>
      <c r="AA42" s="25">
        <v>19158.979214426912</v>
      </c>
      <c r="AB42" s="25">
        <v>21350.669585968302</v>
      </c>
      <c r="AC42" s="25">
        <v>39137.872109457894</v>
      </c>
      <c r="AD42" s="25">
        <v>42807.337055231219</v>
      </c>
      <c r="AE42" s="25">
        <v>57413.893808000008</v>
      </c>
      <c r="AF42" s="25">
        <v>67898.213415999999</v>
      </c>
      <c r="AG42" s="26">
        <v>81646.844272497692</v>
      </c>
      <c r="AH42" s="24">
        <v>8440.5829962686712</v>
      </c>
      <c r="AI42" s="25">
        <v>9706.6704457089709</v>
      </c>
      <c r="AJ42" s="25">
        <v>10550.72874533584</v>
      </c>
      <c r="AK42" s="25">
        <v>10949.575757605533</v>
      </c>
      <c r="AL42" s="25">
        <v>13139.49090912664</v>
      </c>
      <c r="AM42" s="25">
        <v>14318.675990714926</v>
      </c>
      <c r="AN42" s="25">
        <v>15160.951048992276</v>
      </c>
      <c r="AO42" s="25">
        <v>16003.226107269626</v>
      </c>
      <c r="AP42" s="25">
        <v>16979.503828948891</v>
      </c>
      <c r="AQ42" s="25">
        <v>21773.845679343845</v>
      </c>
      <c r="AR42" s="25">
        <v>24264.66355605573</v>
      </c>
      <c r="AS42" s="25">
        <v>44387.606323793334</v>
      </c>
      <c r="AT42" s="25">
        <v>48975.317130547868</v>
      </c>
      <c r="AU42" s="25">
        <v>69184.201808000013</v>
      </c>
      <c r="AV42" s="25">
        <v>83124.068415999995</v>
      </c>
      <c r="AW42" s="26">
        <v>99955.765075525589</v>
      </c>
      <c r="AX42" s="24">
        <v>10842.220854141729</v>
      </c>
      <c r="AY42" s="25">
        <v>12145.039253679715</v>
      </c>
      <c r="AZ42" s="25">
        <v>13013.584853371707</v>
      </c>
      <c r="BA42" s="25">
        <v>13419.446374233468</v>
      </c>
      <c r="BB42" s="25">
        <v>15658.232657283106</v>
      </c>
      <c r="BC42" s="25">
        <v>16886.288870399927</v>
      </c>
      <c r="BD42" s="25">
        <v>17752.999494441541</v>
      </c>
      <c r="BE42" s="25">
        <v>18619.710118483155</v>
      </c>
      <c r="BF42" s="25">
        <v>19755.606596540387</v>
      </c>
      <c r="BG42" s="25">
        <v>25523.845679343845</v>
      </c>
      <c r="BH42" s="25">
        <v>28443.644599424228</v>
      </c>
      <c r="BI42" s="25">
        <v>49202.286323793334</v>
      </c>
      <c r="BJ42" s="25">
        <v>54345.537130547869</v>
      </c>
      <c r="BK42" s="25">
        <v>75758.091808000012</v>
      </c>
      <c r="BL42" s="25">
        <v>90214.610615999991</v>
      </c>
      <c r="BM42" s="26">
        <v>107733.32507552559</v>
      </c>
      <c r="BN42" s="24">
        <v>13243.858712014789</v>
      </c>
      <c r="BO42" s="25">
        <v>14583.40806165046</v>
      </c>
      <c r="BP42" s="25">
        <v>15476.440961407576</v>
      </c>
      <c r="BQ42" s="25">
        <v>15889.316990861404</v>
      </c>
      <c r="BR42" s="25">
        <v>18176.974405439571</v>
      </c>
      <c r="BS42" s="25">
        <v>19453.901750084926</v>
      </c>
      <c r="BT42" s="25">
        <v>20345.047939890803</v>
      </c>
      <c r="BU42" s="25">
        <v>21236.194129696687</v>
      </c>
      <c r="BV42" s="25">
        <v>22531.709364131882</v>
      </c>
      <c r="BW42" s="25">
        <v>29273.845679343845</v>
      </c>
      <c r="BX42" s="25">
        <v>32622.625642792726</v>
      </c>
      <c r="BY42" s="25">
        <v>54016.966323793335</v>
      </c>
      <c r="BZ42" s="25">
        <v>59715.75713054787</v>
      </c>
      <c r="CA42" s="25">
        <v>82331.981808000011</v>
      </c>
      <c r="CB42" s="25">
        <v>97305.152815999987</v>
      </c>
      <c r="CC42" s="26">
        <v>115510.88507552558</v>
      </c>
      <c r="CD42" s="24">
        <v>6715.9067630901263</v>
      </c>
      <c r="CE42" s="25">
        <v>7723.2927775536436</v>
      </c>
      <c r="CF42" s="25">
        <v>8394.8834538626579</v>
      </c>
      <c r="CG42" s="25">
        <v>8712.2334933474267</v>
      </c>
      <c r="CH42" s="25">
        <v>10391.259431908305</v>
      </c>
      <c r="CI42" s="25">
        <v>11492.782831871726</v>
      </c>
      <c r="CJ42" s="25">
        <v>13225.707694918781</v>
      </c>
      <c r="CK42" s="25">
        <v>14569.341537510039</v>
      </c>
      <c r="CL42" s="25">
        <v>15458.145049206103</v>
      </c>
      <c r="CM42" s="25">
        <v>21979.602992624856</v>
      </c>
      <c r="CN42" s="25">
        <v>24493.958465851938</v>
      </c>
      <c r="CO42" s="25">
        <v>49377.434151120295</v>
      </c>
      <c r="CP42" s="25">
        <v>53994.922691012296</v>
      </c>
      <c r="CQ42" s="25">
        <v>61156.495000000017</v>
      </c>
      <c r="CR42" s="25">
        <v>73668.665000000008</v>
      </c>
      <c r="CS42" s="26">
        <v>80962.158200000005</v>
      </c>
      <c r="CT42" s="24">
        <v>9323.271868324342</v>
      </c>
      <c r="CU42" s="25">
        <v>10325.438193912631</v>
      </c>
      <c r="CV42" s="25">
        <v>10993.549077638158</v>
      </c>
      <c r="CW42" s="25">
        <v>11303.672697754604</v>
      </c>
      <c r="CX42" s="25">
        <v>13456.080110593379</v>
      </c>
      <c r="CY42" s="25">
        <v>13970.470163163885</v>
      </c>
      <c r="CZ42" s="25">
        <v>15512.874634003572</v>
      </c>
      <c r="DA42" s="25">
        <v>17084.29470720981</v>
      </c>
      <c r="DB42" s="25">
        <v>18126.523080504823</v>
      </c>
      <c r="DC42" s="25">
        <v>25771.790509279974</v>
      </c>
      <c r="DD42" s="25">
        <v>28719.953064518711</v>
      </c>
      <c r="DE42" s="25">
        <v>55210.47216704856</v>
      </c>
      <c r="DF42" s="25">
        <v>60848.233885808571</v>
      </c>
      <c r="DG42" s="25">
        <v>74234.61500000002</v>
      </c>
      <c r="DH42" s="25">
        <v>88919.615000000005</v>
      </c>
      <c r="DI42" s="26">
        <v>98479.00420000001</v>
      </c>
      <c r="DJ42" s="24">
        <v>11965.43489939342</v>
      </c>
      <c r="DK42" s="25">
        <v>12967.60122498171</v>
      </c>
      <c r="DL42" s="25">
        <v>13635.712108707236</v>
      </c>
      <c r="DM42" s="25">
        <v>13940.253632929061</v>
      </c>
      <c r="DN42" s="25">
        <v>14517.349136233466</v>
      </c>
      <c r="DO42" s="25">
        <v>16607.051098338339</v>
      </c>
      <c r="DP42" s="25">
        <v>17523.550580734292</v>
      </c>
      <c r="DQ42" s="25">
        <v>19297.956568451918</v>
      </c>
      <c r="DR42" s="25">
        <v>20475.229509884353</v>
      </c>
      <c r="DS42" s="25">
        <v>29148.4523632194</v>
      </c>
      <c r="DT42" s="25">
        <v>32482.887965179612</v>
      </c>
      <c r="DU42" s="25">
        <v>59293.598778198342</v>
      </c>
      <c r="DV42" s="25">
        <v>65645.551722165968</v>
      </c>
      <c r="DW42" s="25">
        <v>86004.923000000024</v>
      </c>
      <c r="DX42" s="25">
        <v>103018.31081449869</v>
      </c>
      <c r="DY42" s="26">
        <v>112492.48100000001</v>
      </c>
      <c r="DZ42" s="24">
        <v>14367.07275726648</v>
      </c>
      <c r="EA42" s="25">
        <v>15369.239082854769</v>
      </c>
      <c r="EB42" s="25">
        <v>16037.349966580294</v>
      </c>
      <c r="EC42" s="25">
        <v>16336.8175522642</v>
      </c>
      <c r="ED42" s="25">
        <v>17036.090884389934</v>
      </c>
      <c r="EE42" s="25">
        <v>19003.615017673481</v>
      </c>
      <c r="EF42" s="25">
        <v>19823.550580734292</v>
      </c>
      <c r="EG42" s="25">
        <v>21797.956568451918</v>
      </c>
      <c r="EH42" s="25">
        <v>23127.74215251267</v>
      </c>
      <c r="EI42" s="25">
        <v>32898.452363219403</v>
      </c>
      <c r="EJ42" s="25">
        <v>36661.869008548114</v>
      </c>
      <c r="EK42" s="25">
        <v>64108.278778198342</v>
      </c>
      <c r="EL42" s="25">
        <v>71015.77172216597</v>
      </c>
      <c r="EM42" s="25">
        <v>92578.813000000024</v>
      </c>
      <c r="EN42" s="25">
        <v>110108.85301449869</v>
      </c>
      <c r="EO42" s="26">
        <v>120270.04100000001</v>
      </c>
      <c r="EP42" s="24">
        <v>16768.710615139542</v>
      </c>
      <c r="EQ42" s="25">
        <v>17770.876940727827</v>
      </c>
      <c r="ER42" s="25">
        <v>18438.987824453354</v>
      </c>
      <c r="ES42" s="25">
        <v>18733.381471599339</v>
      </c>
      <c r="ET42" s="25">
        <v>19554.8326325464</v>
      </c>
      <c r="EU42" s="25">
        <v>21400.178937008619</v>
      </c>
      <c r="EV42" s="25">
        <v>22123.550580734292</v>
      </c>
      <c r="EW42" s="25">
        <v>24297.956568451918</v>
      </c>
      <c r="EX42" s="25">
        <v>25780.254795140987</v>
      </c>
      <c r="EY42" s="25">
        <v>36648.452363219403</v>
      </c>
      <c r="EZ42" s="25">
        <v>40840.850051916612</v>
      </c>
      <c r="FA42" s="25">
        <v>68922.958778198343</v>
      </c>
      <c r="FB42" s="25">
        <v>76385.991722165971</v>
      </c>
      <c r="FC42" s="25">
        <v>99152.703000000023</v>
      </c>
      <c r="FD42" s="25">
        <v>117199.39521449868</v>
      </c>
      <c r="FE42" s="26">
        <v>128047.60100000001</v>
      </c>
    </row>
    <row r="43" spans="1:161">
      <c r="A43" s="12">
        <v>34</v>
      </c>
      <c r="B43" s="24">
        <v>5043.198420190206</v>
      </c>
      <c r="C43" s="25">
        <v>5799.6781832187353</v>
      </c>
      <c r="D43" s="25">
        <v>6303.9980252377572</v>
      </c>
      <c r="E43" s="25">
        <v>6542.3067561708349</v>
      </c>
      <c r="F43" s="25">
        <v>7850.7681074050015</v>
      </c>
      <c r="G43" s="25">
        <v>8555.3242196080155</v>
      </c>
      <c r="H43" s="25">
        <v>9058.5785854673086</v>
      </c>
      <c r="I43" s="25">
        <v>9561.8329513266035</v>
      </c>
      <c r="J43" s="25">
        <v>10379.368930633605</v>
      </c>
      <c r="K43" s="25">
        <v>14467.048827168621</v>
      </c>
      <c r="L43" s="25">
        <v>16122.006080593099</v>
      </c>
      <c r="M43" s="25">
        <v>34565.900653024903</v>
      </c>
      <c r="N43" s="25">
        <v>37372.144119512865</v>
      </c>
      <c r="O43" s="25">
        <v>46701.324892000011</v>
      </c>
      <c r="P43" s="25">
        <v>53831.270484000015</v>
      </c>
      <c r="Q43" s="26">
        <v>67199.316529947653</v>
      </c>
      <c r="R43" s="24">
        <v>6594.4705909568111</v>
      </c>
      <c r="S43" s="25">
        <v>7583.6411796003304</v>
      </c>
      <c r="T43" s="25">
        <v>8243.0882386960129</v>
      </c>
      <c r="U43" s="25">
        <v>8554.6999951192593</v>
      </c>
      <c r="V43" s="25">
        <v>10265.639994143112</v>
      </c>
      <c r="W43" s="25">
        <v>11186.915378232879</v>
      </c>
      <c r="X43" s="25">
        <v>11844.969224011284</v>
      </c>
      <c r="Y43" s="25">
        <v>12953.255855339463</v>
      </c>
      <c r="Z43" s="25">
        <v>13743.469967794879</v>
      </c>
      <c r="AA43" s="25">
        <v>19623.828397241869</v>
      </c>
      <c r="AB43" s="25">
        <v>21868.695165437381</v>
      </c>
      <c r="AC43" s="25">
        <v>39815.634867360342</v>
      </c>
      <c r="AD43" s="25">
        <v>43540.124194829514</v>
      </c>
      <c r="AE43" s="25">
        <v>58471.632892000009</v>
      </c>
      <c r="AF43" s="25">
        <v>68557.125484000018</v>
      </c>
      <c r="AG43" s="26">
        <v>82964.477929947665</v>
      </c>
      <c r="AH43" s="24">
        <v>8694.5067443919943</v>
      </c>
      <c r="AI43" s="25">
        <v>9998.6827560507918</v>
      </c>
      <c r="AJ43" s="25">
        <v>10868.133430489994</v>
      </c>
      <c r="AK43" s="25">
        <v>11278.979226294909</v>
      </c>
      <c r="AL43" s="25">
        <v>13534.775071553891</v>
      </c>
      <c r="AM43" s="25">
        <v>14749.434372847187</v>
      </c>
      <c r="AN43" s="25">
        <v>15617.048159485259</v>
      </c>
      <c r="AO43" s="25">
        <v>16484.661946123324</v>
      </c>
      <c r="AP43" s="25">
        <v>17490.309688618414</v>
      </c>
      <c r="AQ43" s="25">
        <v>22217.131491315839</v>
      </c>
      <c r="AR43" s="25">
        <v>24758.659024062443</v>
      </c>
      <c r="AS43" s="25">
        <v>45065.369081695782</v>
      </c>
      <c r="AT43" s="25">
        <v>49708.104270146163</v>
      </c>
      <c r="AU43" s="25">
        <v>70241.940892000013</v>
      </c>
      <c r="AV43" s="25">
        <v>83282.980484000029</v>
      </c>
      <c r="AW43" s="26">
        <v>100784.98693644383</v>
      </c>
      <c r="AX43" s="24">
        <v>11096.144602265054</v>
      </c>
      <c r="AY43" s="25">
        <v>12437.051564021536</v>
      </c>
      <c r="AZ43" s="25">
        <v>13330.989538525861</v>
      </c>
      <c r="BA43" s="25">
        <v>13748.849842922844</v>
      </c>
      <c r="BB43" s="25">
        <v>16053.516819710358</v>
      </c>
      <c r="BC43" s="25">
        <v>17317.047252532186</v>
      </c>
      <c r="BD43" s="25">
        <v>18209.096604934522</v>
      </c>
      <c r="BE43" s="25">
        <v>19101.145957336856</v>
      </c>
      <c r="BF43" s="25">
        <v>20266.41245620991</v>
      </c>
      <c r="BG43" s="25">
        <v>25967.131491315839</v>
      </c>
      <c r="BH43" s="25">
        <v>28937.640067430941</v>
      </c>
      <c r="BI43" s="25">
        <v>49880.049081695783</v>
      </c>
      <c r="BJ43" s="25">
        <v>55078.324270146164</v>
      </c>
      <c r="BK43" s="25">
        <v>76815.830892000013</v>
      </c>
      <c r="BL43" s="25">
        <v>90373.522684000025</v>
      </c>
      <c r="BM43" s="26">
        <v>108562.54693644383</v>
      </c>
      <c r="BN43" s="24">
        <v>13497.782460138114</v>
      </c>
      <c r="BO43" s="25">
        <v>14875.420371992279</v>
      </c>
      <c r="BP43" s="25">
        <v>15793.845646561727</v>
      </c>
      <c r="BQ43" s="25">
        <v>16218.720459550779</v>
      </c>
      <c r="BR43" s="25">
        <v>18572.258567866822</v>
      </c>
      <c r="BS43" s="25">
        <v>19884.660132217185</v>
      </c>
      <c r="BT43" s="25">
        <v>20801.145050383788</v>
      </c>
      <c r="BU43" s="25">
        <v>21717.629968550387</v>
      </c>
      <c r="BV43" s="25">
        <v>23042.515223801409</v>
      </c>
      <c r="BW43" s="25">
        <v>29717.131491315839</v>
      </c>
      <c r="BX43" s="25">
        <v>33116.621110799439</v>
      </c>
      <c r="BY43" s="25">
        <v>54694.729081695783</v>
      </c>
      <c r="BZ43" s="25">
        <v>60448.544270146165</v>
      </c>
      <c r="CA43" s="25">
        <v>83389.720892000012</v>
      </c>
      <c r="CB43" s="25">
        <v>97464.064884000021</v>
      </c>
      <c r="CC43" s="26">
        <v>116340.10693644383</v>
      </c>
      <c r="CD43" s="24">
        <v>6986.4599794941887</v>
      </c>
      <c r="CE43" s="25">
        <v>8034.4289764183168</v>
      </c>
      <c r="CF43" s="25">
        <v>8733.074974367737</v>
      </c>
      <c r="CG43" s="25">
        <v>9063.2095978167199</v>
      </c>
      <c r="CH43" s="25">
        <v>10839.255819785591</v>
      </c>
      <c r="CI43" s="25">
        <v>11851.889474068015</v>
      </c>
      <c r="CJ43" s="25">
        <v>13548.875493046951</v>
      </c>
      <c r="CK43" s="25">
        <v>14939.855180789036</v>
      </c>
      <c r="CL43" s="25">
        <v>15851.26189843163</v>
      </c>
      <c r="CM43" s="25">
        <v>22635.633402773459</v>
      </c>
      <c r="CN43" s="25">
        <v>25225.035438621078</v>
      </c>
      <c r="CO43" s="25">
        <v>50247.831991476938</v>
      </c>
      <c r="CP43" s="25">
        <v>54983.234149136406</v>
      </c>
      <c r="CQ43" s="25">
        <v>62070.31</v>
      </c>
      <c r="CR43" s="25">
        <v>74653.87000000001</v>
      </c>
      <c r="CS43" s="26">
        <v>81372.718300000008</v>
      </c>
      <c r="CT43" s="24">
        <v>9592.4232351955088</v>
      </c>
      <c r="CU43" s="25">
        <v>10634.962265814473</v>
      </c>
      <c r="CV43" s="25">
        <v>11329.988286227117</v>
      </c>
      <c r="CW43" s="25">
        <v>11652.830248023558</v>
      </c>
      <c r="CX43" s="25">
        <v>13922.53911693336</v>
      </c>
      <c r="CY43" s="25">
        <v>14427.060805823277</v>
      </c>
      <c r="CZ43" s="25">
        <v>15831.826726648258</v>
      </c>
      <c r="DA43" s="25">
        <v>17449.780453506843</v>
      </c>
      <c r="DB43" s="25">
        <v>18514.305305606154</v>
      </c>
      <c r="DC43" s="25">
        <v>26417.089673997423</v>
      </c>
      <c r="DD43" s="25">
        <v>29439.07119162691</v>
      </c>
      <c r="DE43" s="25">
        <v>56080.870007405203</v>
      </c>
      <c r="DF43" s="25">
        <v>61836.545343932681</v>
      </c>
      <c r="DG43" s="25">
        <v>75148.429999999993</v>
      </c>
      <c r="DH43" s="25">
        <v>89904.82</v>
      </c>
      <c r="DI43" s="26">
        <v>98889.564300000013</v>
      </c>
      <c r="DJ43" s="24">
        <v>12234.58626626459</v>
      </c>
      <c r="DK43" s="25">
        <v>13277.125296883552</v>
      </c>
      <c r="DL43" s="25">
        <v>13972.151317296199</v>
      </c>
      <c r="DM43" s="25">
        <v>14289.41118319801</v>
      </c>
      <c r="DN43" s="25">
        <v>15167.452775387503</v>
      </c>
      <c r="DO43" s="25">
        <v>17063.641740997729</v>
      </c>
      <c r="DP43" s="25">
        <v>17838.486938759579</v>
      </c>
      <c r="DQ43" s="25">
        <v>19658.428036898942</v>
      </c>
      <c r="DR43" s="25">
        <v>21132.812811289677</v>
      </c>
      <c r="DS43" s="25">
        <v>29781.335622396633</v>
      </c>
      <c r="DT43" s="25">
        <v>33188.169869917459</v>
      </c>
      <c r="DU43" s="25">
        <v>60163.996618554986</v>
      </c>
      <c r="DV43" s="25">
        <v>66633.863180290078</v>
      </c>
      <c r="DW43" s="25">
        <v>86918.737999999983</v>
      </c>
      <c r="DX43" s="25">
        <v>103986.38394065131</v>
      </c>
      <c r="DY43" s="26">
        <v>112903.04110000002</v>
      </c>
      <c r="DZ43" s="24">
        <v>14636.224124137649</v>
      </c>
      <c r="EA43" s="25">
        <v>15678.763154756612</v>
      </c>
      <c r="EB43" s="25">
        <v>16373.789175169257</v>
      </c>
      <c r="EC43" s="25">
        <v>16685.97510253315</v>
      </c>
      <c r="ED43" s="25">
        <v>17686.194523543967</v>
      </c>
      <c r="EE43" s="25">
        <v>19460.205660332871</v>
      </c>
      <c r="EF43" s="25">
        <v>20153.763299782804</v>
      </c>
      <c r="EG43" s="25">
        <v>22158.428036898942</v>
      </c>
      <c r="EH43" s="25">
        <v>23763.958161961771</v>
      </c>
      <c r="EI43" s="25">
        <v>33531.335622396633</v>
      </c>
      <c r="EJ43" s="25">
        <v>37367.150913285957</v>
      </c>
      <c r="EK43" s="25">
        <v>64978.676618554986</v>
      </c>
      <c r="EL43" s="25">
        <v>72004.083180290079</v>
      </c>
      <c r="EM43" s="25">
        <v>93492.627999999982</v>
      </c>
      <c r="EN43" s="25">
        <v>111076.92614065131</v>
      </c>
      <c r="EO43" s="26">
        <v>120680.60110000001</v>
      </c>
      <c r="EP43" s="24">
        <v>17037.861982010709</v>
      </c>
      <c r="EQ43" s="25">
        <v>18080.401012629674</v>
      </c>
      <c r="ER43" s="25">
        <v>18775.427033042317</v>
      </c>
      <c r="ES43" s="25">
        <v>19082.539021868291</v>
      </c>
      <c r="ET43" s="25">
        <v>20204.936271700433</v>
      </c>
      <c r="EU43" s="25">
        <v>21856.769579668009</v>
      </c>
      <c r="EV43" s="25">
        <v>22550.327219117942</v>
      </c>
      <c r="EW43" s="25">
        <v>24658.428036898942</v>
      </c>
      <c r="EX43" s="25">
        <v>26395.103512633861</v>
      </c>
      <c r="EY43" s="25">
        <v>37281.335622396633</v>
      </c>
      <c r="EZ43" s="25">
        <v>41546.131956654455</v>
      </c>
      <c r="FA43" s="25">
        <v>69793.356618554986</v>
      </c>
      <c r="FB43" s="25">
        <v>77374.30318029008</v>
      </c>
      <c r="FC43" s="25">
        <v>100066.51799999998</v>
      </c>
      <c r="FD43" s="25">
        <v>118167.46834065131</v>
      </c>
      <c r="FE43" s="26">
        <v>128458.16110000001</v>
      </c>
    </row>
    <row r="44" spans="1:161">
      <c r="A44" s="12">
        <v>35</v>
      </c>
      <c r="B44" s="24">
        <v>5286.2005775187918</v>
      </c>
      <c r="C44" s="25">
        <v>6079.130664146609</v>
      </c>
      <c r="D44" s="25">
        <v>6607.7507218984902</v>
      </c>
      <c r="E44" s="25">
        <v>6857.5421530749572</v>
      </c>
      <c r="F44" s="25">
        <v>8229.0505836899465</v>
      </c>
      <c r="G44" s="25">
        <v>8967.5551232518665</v>
      </c>
      <c r="H44" s="25">
        <v>9495.0583657960942</v>
      </c>
      <c r="I44" s="25">
        <v>10022.561608340322</v>
      </c>
      <c r="J44" s="25">
        <v>10845.679717496841</v>
      </c>
      <c r="K44" s="25">
        <v>14961.270263279444</v>
      </c>
      <c r="L44" s="25">
        <v>16672.763950655361</v>
      </c>
      <c r="M44" s="25">
        <v>35257.218666085399</v>
      </c>
      <c r="N44" s="25">
        <v>38119.587001903121</v>
      </c>
      <c r="O44" s="25">
        <v>47788.763976000002</v>
      </c>
      <c r="P44" s="25">
        <v>55000.082552</v>
      </c>
      <c r="Q44" s="26">
        <v>68543.30286054661</v>
      </c>
      <c r="R44" s="24">
        <v>6883.9021321608097</v>
      </c>
      <c r="S44" s="25">
        <v>7916.48745198493</v>
      </c>
      <c r="T44" s="25">
        <v>8604.8776652010129</v>
      </c>
      <c r="U44" s="25">
        <v>8930.1660723386558</v>
      </c>
      <c r="V44" s="25">
        <v>10716.199286806386</v>
      </c>
      <c r="W44" s="25">
        <v>11677.909479212089</v>
      </c>
      <c r="X44" s="25">
        <v>12364.845330930448</v>
      </c>
      <c r="Y44" s="25">
        <v>13237.440025092141</v>
      </c>
      <c r="Z44" s="25">
        <v>14044.990809036402</v>
      </c>
      <c r="AA44" s="25">
        <v>20132.845405631564</v>
      </c>
      <c r="AB44" s="25">
        <v>22435.941146454094</v>
      </c>
      <c r="AC44" s="25">
        <v>40506.952880420838</v>
      </c>
      <c r="AD44" s="25">
        <v>44287.56707721977</v>
      </c>
      <c r="AE44" s="25">
        <v>59559.071975999999</v>
      </c>
      <c r="AF44" s="25">
        <v>70225.937552000003</v>
      </c>
      <c r="AG44" s="26">
        <v>84308.464260546607</v>
      </c>
      <c r="AH44" s="24">
        <v>9012.4133777471216</v>
      </c>
      <c r="AI44" s="25">
        <v>10364.275384409189</v>
      </c>
      <c r="AJ44" s="25">
        <v>11265.516722183904</v>
      </c>
      <c r="AK44" s="25">
        <v>11691.38471621262</v>
      </c>
      <c r="AL44" s="25">
        <v>14029.661659455143</v>
      </c>
      <c r="AM44" s="25">
        <v>15288.73385966266</v>
      </c>
      <c r="AN44" s="25">
        <v>16188.071145525168</v>
      </c>
      <c r="AO44" s="25">
        <v>17087.408431387677</v>
      </c>
      <c r="AP44" s="25">
        <v>18129.826757603805</v>
      </c>
      <c r="AQ44" s="25">
        <v>22702.592127199096</v>
      </c>
      <c r="AR44" s="25">
        <v>25299.653902637841</v>
      </c>
      <c r="AS44" s="25">
        <v>45756.687094756278</v>
      </c>
      <c r="AT44" s="25">
        <v>50455.547152536419</v>
      </c>
      <c r="AU44" s="25">
        <v>71329.379975999997</v>
      </c>
      <c r="AV44" s="25">
        <v>85451.792551999999</v>
      </c>
      <c r="AW44" s="26">
        <v>102587.5858622091</v>
      </c>
      <c r="AX44" s="24">
        <v>11414.051235620182</v>
      </c>
      <c r="AY44" s="25">
        <v>12802.644192379932</v>
      </c>
      <c r="AZ44" s="25">
        <v>13728.372830219771</v>
      </c>
      <c r="BA44" s="25">
        <v>14161.255332840556</v>
      </c>
      <c r="BB44" s="25">
        <v>16548.403407611611</v>
      </c>
      <c r="BC44" s="25">
        <v>17856.34673934766</v>
      </c>
      <c r="BD44" s="25">
        <v>18780.119590974431</v>
      </c>
      <c r="BE44" s="25">
        <v>19703.892442601209</v>
      </c>
      <c r="BF44" s="25">
        <v>20905.929525195301</v>
      </c>
      <c r="BG44" s="25">
        <v>26452.592127199096</v>
      </c>
      <c r="BH44" s="25">
        <v>29478.634946006339</v>
      </c>
      <c r="BI44" s="25">
        <v>50571.367094756279</v>
      </c>
      <c r="BJ44" s="25">
        <v>55825.76715253642</v>
      </c>
      <c r="BK44" s="25">
        <v>77903.269975999996</v>
      </c>
      <c r="BL44" s="25">
        <v>92542.334751999995</v>
      </c>
      <c r="BM44" s="26">
        <v>110365.1458622091</v>
      </c>
      <c r="BN44" s="24">
        <v>13815.689093493242</v>
      </c>
      <c r="BO44" s="25">
        <v>15241.013000350677</v>
      </c>
      <c r="BP44" s="25">
        <v>16191.228938255639</v>
      </c>
      <c r="BQ44" s="25">
        <v>16631.125949468489</v>
      </c>
      <c r="BR44" s="25">
        <v>19067.145155768074</v>
      </c>
      <c r="BS44" s="25">
        <v>20423.959619032659</v>
      </c>
      <c r="BT44" s="25">
        <v>21372.168036423696</v>
      </c>
      <c r="BU44" s="25">
        <v>22320.376453814741</v>
      </c>
      <c r="BV44" s="25">
        <v>23682.0322927868</v>
      </c>
      <c r="BW44" s="25">
        <v>30202.592127199096</v>
      </c>
      <c r="BX44" s="25">
        <v>33657.615989374841</v>
      </c>
      <c r="BY44" s="25">
        <v>55386.047094756279</v>
      </c>
      <c r="BZ44" s="25">
        <v>61195.987152536421</v>
      </c>
      <c r="CA44" s="25">
        <v>84477.159975999995</v>
      </c>
      <c r="CB44" s="25">
        <v>99632.876951999991</v>
      </c>
      <c r="CC44" s="26">
        <v>118142.7058622091</v>
      </c>
      <c r="CD44" s="24">
        <v>7287.6658973496906</v>
      </c>
      <c r="CE44" s="25">
        <v>8380.8157819521439</v>
      </c>
      <c r="CF44" s="25">
        <v>9109.5823716871146</v>
      </c>
      <c r="CG44" s="25">
        <v>9453.9500262510956</v>
      </c>
      <c r="CH44" s="25">
        <v>11335.157816465515</v>
      </c>
      <c r="CI44" s="25">
        <v>12362.857726636048</v>
      </c>
      <c r="CJ44" s="25">
        <v>13891.650331973691</v>
      </c>
      <c r="CK44" s="25">
        <v>15335.859344854631</v>
      </c>
      <c r="CL44" s="25">
        <v>16271.424319118611</v>
      </c>
      <c r="CM44" s="25">
        <v>23354.872228076078</v>
      </c>
      <c r="CN44" s="25">
        <v>26026.551549712884</v>
      </c>
      <c r="CO44" s="25">
        <v>51180.939499181331</v>
      </c>
      <c r="CP44" s="25">
        <v>56042.487897989675</v>
      </c>
      <c r="CQ44" s="25">
        <v>66475</v>
      </c>
      <c r="CR44" s="25">
        <v>76135.175000000003</v>
      </c>
      <c r="CS44" s="26">
        <v>82225.989000000001</v>
      </c>
      <c r="CT44" s="24">
        <v>9892.0684790332962</v>
      </c>
      <c r="CU44" s="25">
        <v>10979.554296227925</v>
      </c>
      <c r="CV44" s="25">
        <v>11704.544841024348</v>
      </c>
      <c r="CW44" s="25">
        <v>12041.546086640205</v>
      </c>
      <c r="CX44" s="25">
        <v>14438.87799571176</v>
      </c>
      <c r="CY44" s="25">
        <v>14935.381517860442</v>
      </c>
      <c r="CZ44" s="25">
        <v>16170.026249179113</v>
      </c>
      <c r="DA44" s="25">
        <v>17840.263996373043</v>
      </c>
      <c r="DB44" s="25">
        <v>18928.61031928251</v>
      </c>
      <c r="DC44" s="25">
        <v>27124.116982459796</v>
      </c>
      <c r="DD44" s="25">
        <v>30226.978850082403</v>
      </c>
      <c r="DE44" s="25">
        <v>57013.977515109596</v>
      </c>
      <c r="DF44" s="25">
        <v>62895.79909278595</v>
      </c>
      <c r="DG44" s="25">
        <v>79553.119999999995</v>
      </c>
      <c r="DH44" s="25">
        <v>91386.125</v>
      </c>
      <c r="DI44" s="26">
        <v>99742.835000000006</v>
      </c>
      <c r="DJ44" s="24">
        <v>12534.231510102374</v>
      </c>
      <c r="DK44" s="25">
        <v>13621.717327297007</v>
      </c>
      <c r="DL44" s="25">
        <v>14346.707872093428</v>
      </c>
      <c r="DM44" s="25">
        <v>14678.127021814662</v>
      </c>
      <c r="DN44" s="25">
        <v>15916.810346557717</v>
      </c>
      <c r="DO44" s="25">
        <v>17571.962453034896</v>
      </c>
      <c r="DP44" s="25">
        <v>18295.421310839949</v>
      </c>
      <c r="DQ44" s="25">
        <v>20043.400351430708</v>
      </c>
      <c r="DR44" s="25">
        <v>22107.92202393039</v>
      </c>
      <c r="DS44" s="25">
        <v>30474.198539958212</v>
      </c>
      <c r="DT44" s="25">
        <v>33960.292802755546</v>
      </c>
      <c r="DU44" s="25">
        <v>61097.104126259379</v>
      </c>
      <c r="DV44" s="25">
        <v>67693.116929143347</v>
      </c>
      <c r="DW44" s="25">
        <v>91323.427999999985</v>
      </c>
      <c r="DX44" s="25">
        <v>104907.18914150065</v>
      </c>
      <c r="DY44" s="26">
        <v>113756.31180000001</v>
      </c>
      <c r="DZ44" s="24">
        <v>14935.869367975434</v>
      </c>
      <c r="EA44" s="25">
        <v>16023.355185170065</v>
      </c>
      <c r="EB44" s="25">
        <v>16748.345729966488</v>
      </c>
      <c r="EC44" s="25">
        <v>17074.690941149802</v>
      </c>
      <c r="ED44" s="25">
        <v>18435.552094714181</v>
      </c>
      <c r="EE44" s="25">
        <v>19968.526372370034</v>
      </c>
      <c r="EF44" s="25">
        <v>20691.985230175091</v>
      </c>
      <c r="EG44" s="25">
        <v>22543.400351430708</v>
      </c>
      <c r="EH44" s="25">
        <v>24739.067374602484</v>
      </c>
      <c r="EI44" s="25">
        <v>34224.198539958212</v>
      </c>
      <c r="EJ44" s="25">
        <v>38139.273846124044</v>
      </c>
      <c r="EK44" s="25">
        <v>65911.784126259372</v>
      </c>
      <c r="EL44" s="25">
        <v>73063.336929143348</v>
      </c>
      <c r="EM44" s="25">
        <v>97897.317999999985</v>
      </c>
      <c r="EN44" s="25">
        <v>111997.73134150065</v>
      </c>
      <c r="EO44" s="26">
        <v>121533.87180000001</v>
      </c>
      <c r="EP44" s="24">
        <v>17337.507225848494</v>
      </c>
      <c r="EQ44" s="25">
        <v>18424.993043043123</v>
      </c>
      <c r="ER44" s="25">
        <v>19149.983587839546</v>
      </c>
      <c r="ES44" s="25">
        <v>19471.25486048494</v>
      </c>
      <c r="ET44" s="25">
        <v>20954.293842870647</v>
      </c>
      <c r="EU44" s="25">
        <v>22365.090291705175</v>
      </c>
      <c r="EV44" s="25">
        <v>23088.549149510229</v>
      </c>
      <c r="EW44" s="25">
        <v>25043.400351430708</v>
      </c>
      <c r="EX44" s="25">
        <v>27370.212725274574</v>
      </c>
      <c r="EY44" s="25">
        <v>37974.198539958212</v>
      </c>
      <c r="EZ44" s="25">
        <v>42318.254889492542</v>
      </c>
      <c r="FA44" s="25">
        <v>70726.464126259365</v>
      </c>
      <c r="FB44" s="25">
        <v>78433.556929143349</v>
      </c>
      <c r="FC44" s="25">
        <v>104471.20799999998</v>
      </c>
      <c r="FD44" s="25">
        <v>119088.27354150065</v>
      </c>
      <c r="FE44" s="26">
        <v>129311.43180000001</v>
      </c>
    </row>
    <row r="45" spans="1:161">
      <c r="A45" s="12">
        <v>36</v>
      </c>
      <c r="B45" s="24">
        <v>5552.6281767359433</v>
      </c>
      <c r="C45" s="25">
        <v>6385.5224032463348</v>
      </c>
      <c r="D45" s="25">
        <v>6940.78522091993</v>
      </c>
      <c r="E45" s="25">
        <v>7203.1662862461844</v>
      </c>
      <c r="F45" s="25">
        <v>8643.7995434954209</v>
      </c>
      <c r="G45" s="25">
        <v>9419.5251435527007</v>
      </c>
      <c r="H45" s="25">
        <v>9973.6148578793327</v>
      </c>
      <c r="I45" s="25">
        <v>10527.704572205961</v>
      </c>
      <c r="J45" s="25">
        <v>11322.961151199526</v>
      </c>
      <c r="K45" s="25">
        <v>15299.244046167349</v>
      </c>
      <c r="L45" s="25">
        <v>17049.400225813784</v>
      </c>
      <c r="M45" s="25">
        <v>35962.363039407108</v>
      </c>
      <c r="N45" s="25">
        <v>38881.97874194118</v>
      </c>
      <c r="O45" s="25">
        <v>49690.061775000009</v>
      </c>
      <c r="P45" s="25">
        <v>56286.594619999982</v>
      </c>
      <c r="Q45" s="26">
        <v>69914.168917757546</v>
      </c>
      <c r="R45" s="24">
        <v>7196.6283092668245</v>
      </c>
      <c r="S45" s="25">
        <v>8276.1225556568497</v>
      </c>
      <c r="T45" s="25">
        <v>8995.7853865835332</v>
      </c>
      <c r="U45" s="25">
        <v>9335.851197302467</v>
      </c>
      <c r="V45" s="25">
        <v>11203.021436762961</v>
      </c>
      <c r="W45" s="25">
        <v>12208.420796472457</v>
      </c>
      <c r="X45" s="25">
        <v>12926.563196264955</v>
      </c>
      <c r="Y45" s="25">
        <v>13644.705596057451</v>
      </c>
      <c r="Z45" s="25">
        <v>14477.101639393493</v>
      </c>
      <c r="AA45" s="25">
        <v>20479.644746594418</v>
      </c>
      <c r="AB45" s="25">
        <v>22822.412578917148</v>
      </c>
      <c r="AC45" s="25">
        <v>41212.097253742548</v>
      </c>
      <c r="AD45" s="25">
        <v>45049.95881725783</v>
      </c>
      <c r="AE45" s="25">
        <v>61460.369775000006</v>
      </c>
      <c r="AF45" s="25">
        <v>71512.449619999985</v>
      </c>
      <c r="AG45" s="26">
        <v>85679.330317757558</v>
      </c>
      <c r="AH45" s="24">
        <v>9352.6530455815919</v>
      </c>
      <c r="AI45" s="25">
        <v>10755.551002418832</v>
      </c>
      <c r="AJ45" s="25">
        <v>11690.816306976991</v>
      </c>
      <c r="AK45" s="25">
        <v>12132.761813072282</v>
      </c>
      <c r="AL45" s="25">
        <v>14559.314175686735</v>
      </c>
      <c r="AM45" s="25">
        <v>15865.919294017598</v>
      </c>
      <c r="AN45" s="25">
        <v>16799.208664253929</v>
      </c>
      <c r="AO45" s="25">
        <v>17732.498034490258</v>
      </c>
      <c r="AP45" s="25">
        <v>18814.270088746875</v>
      </c>
      <c r="AQ45" s="25">
        <v>23033.569703432997</v>
      </c>
      <c r="AR45" s="25">
        <v>25668.493640467583</v>
      </c>
      <c r="AS45" s="25">
        <v>46461.831468077988</v>
      </c>
      <c r="AT45" s="25">
        <v>51217.938892574479</v>
      </c>
      <c r="AU45" s="25">
        <v>73230.677775000004</v>
      </c>
      <c r="AV45" s="25">
        <v>86738.304619999981</v>
      </c>
      <c r="AW45" s="26">
        <v>103921.48349314589</v>
      </c>
      <c r="AX45" s="24">
        <v>11754.29090345465</v>
      </c>
      <c r="AY45" s="25">
        <v>13193.919810389574</v>
      </c>
      <c r="AZ45" s="25">
        <v>14153.672415012858</v>
      </c>
      <c r="BA45" s="25">
        <v>14602.632429700217</v>
      </c>
      <c r="BB45" s="25">
        <v>17078.055923843203</v>
      </c>
      <c r="BC45" s="25">
        <v>18433.532173702599</v>
      </c>
      <c r="BD45" s="25">
        <v>19391.257109703194</v>
      </c>
      <c r="BE45" s="25">
        <v>20348.982045703786</v>
      </c>
      <c r="BF45" s="25">
        <v>21590.37285633837</v>
      </c>
      <c r="BG45" s="25">
        <v>26783.569703432997</v>
      </c>
      <c r="BH45" s="25">
        <v>29847.474683836081</v>
      </c>
      <c r="BI45" s="25">
        <v>51276.511468077988</v>
      </c>
      <c r="BJ45" s="25">
        <v>56588.15889257448</v>
      </c>
      <c r="BK45" s="25">
        <v>79804.567775000003</v>
      </c>
      <c r="BL45" s="25">
        <v>93828.846819999977</v>
      </c>
      <c r="BM45" s="26">
        <v>111699.04349314589</v>
      </c>
      <c r="BN45" s="24">
        <v>14155.92876132771</v>
      </c>
      <c r="BO45" s="25">
        <v>15632.288618360319</v>
      </c>
      <c r="BP45" s="25">
        <v>16616.528523048724</v>
      </c>
      <c r="BQ45" s="25">
        <v>17072.503046328151</v>
      </c>
      <c r="BR45" s="25">
        <v>19596.79767199967</v>
      </c>
      <c r="BS45" s="25">
        <v>21001.145053387598</v>
      </c>
      <c r="BT45" s="25">
        <v>21983.305555152456</v>
      </c>
      <c r="BU45" s="25">
        <v>22965.466056917317</v>
      </c>
      <c r="BV45" s="25">
        <v>24366.475623929866</v>
      </c>
      <c r="BW45" s="25">
        <v>30533.569703432997</v>
      </c>
      <c r="BX45" s="25">
        <v>34026.455727204579</v>
      </c>
      <c r="BY45" s="25">
        <v>56091.191468077988</v>
      </c>
      <c r="BZ45" s="25">
        <v>61958.378892574481</v>
      </c>
      <c r="CA45" s="25">
        <v>86378.457775000003</v>
      </c>
      <c r="CB45" s="25">
        <v>100919.38901999997</v>
      </c>
      <c r="CC45" s="26">
        <v>119476.60349314589</v>
      </c>
      <c r="CD45" s="24">
        <v>7621.0806750538131</v>
      </c>
      <c r="CE45" s="25">
        <v>8764.2427763118849</v>
      </c>
      <c r="CF45" s="25">
        <v>9526.3508438172685</v>
      </c>
      <c r="CG45" s="25">
        <v>9886.4735105637774</v>
      </c>
      <c r="CH45" s="25">
        <v>11881.279962598102</v>
      </c>
      <c r="CI45" s="25">
        <v>12928.465359968011</v>
      </c>
      <c r="CJ45" s="25">
        <v>14171.10735630521</v>
      </c>
      <c r="CK45" s="25">
        <v>15643.790839261488</v>
      </c>
      <c r="CL45" s="25">
        <v>16598.141191909657</v>
      </c>
      <c r="CM45" s="25">
        <v>23826.92579849936</v>
      </c>
      <c r="CN45" s="25">
        <v>26552.605662313767</v>
      </c>
      <c r="CO45" s="25">
        <v>51764.210591965573</v>
      </c>
      <c r="CP45" s="25">
        <v>56712.437046876075</v>
      </c>
      <c r="CQ45" s="25">
        <v>66537.127500000002</v>
      </c>
      <c r="CR45" s="25">
        <v>77583.48</v>
      </c>
      <c r="CS45" s="26">
        <v>85341.827999999994</v>
      </c>
      <c r="CT45" s="24">
        <v>10223.755695126443</v>
      </c>
      <c r="CU45" s="25">
        <v>11360.994594735046</v>
      </c>
      <c r="CV45" s="25">
        <v>12119.153861140785</v>
      </c>
      <c r="CW45" s="25">
        <v>12471.828485622213</v>
      </c>
      <c r="CX45" s="25">
        <v>15007.506673349772</v>
      </c>
      <c r="CY45" s="25">
        <v>15498.0585011446</v>
      </c>
      <c r="CZ45" s="25">
        <v>16446.81160870484</v>
      </c>
      <c r="DA45" s="25">
        <v>18145.262120118947</v>
      </c>
      <c r="DB45" s="25">
        <v>19252.214870968081</v>
      </c>
      <c r="DC45" s="25">
        <v>27591.073905344987</v>
      </c>
      <c r="DD45" s="25">
        <v>30747.353284430912</v>
      </c>
      <c r="DE45" s="25">
        <v>57597.248607893838</v>
      </c>
      <c r="DF45" s="25">
        <v>63565.748241672351</v>
      </c>
      <c r="DG45" s="25">
        <v>79615.247499999998</v>
      </c>
      <c r="DH45" s="25">
        <v>92834.43</v>
      </c>
      <c r="DI45" s="26">
        <v>102858.674</v>
      </c>
      <c r="DJ45" s="24">
        <v>12865.918726195523</v>
      </c>
      <c r="DK45" s="25">
        <v>14003.157625804128</v>
      </c>
      <c r="DL45" s="25">
        <v>14761.316892209863</v>
      </c>
      <c r="DM45" s="25">
        <v>15108.409420796668</v>
      </c>
      <c r="DN45" s="25">
        <v>16791.303272011992</v>
      </c>
      <c r="DO45" s="25">
        <v>18134.639436319052</v>
      </c>
      <c r="DP45" s="25">
        <v>18891.196940199654</v>
      </c>
      <c r="DQ45" s="25">
        <v>20347.245756727436</v>
      </c>
      <c r="DR45" s="25">
        <v>23247.362440437577</v>
      </c>
      <c r="DS45" s="25">
        <v>30938.261606787753</v>
      </c>
      <c r="DT45" s="25">
        <v>34477.442338544373</v>
      </c>
      <c r="DU45" s="25">
        <v>61680.375219043621</v>
      </c>
      <c r="DV45" s="25">
        <v>68363.066078029748</v>
      </c>
      <c r="DW45" s="25">
        <v>92236.66227999999</v>
      </c>
      <c r="DX45" s="25">
        <v>107551.48337466763</v>
      </c>
      <c r="DY45" s="26">
        <v>116872.1508</v>
      </c>
      <c r="DZ45" s="24">
        <v>15267.556584068581</v>
      </c>
      <c r="EA45" s="25">
        <v>16404.795483677186</v>
      </c>
      <c r="EB45" s="25">
        <v>17162.954750082921</v>
      </c>
      <c r="EC45" s="25">
        <v>17504.973340131808</v>
      </c>
      <c r="ED45" s="25">
        <v>19310.045020168458</v>
      </c>
      <c r="EE45" s="25">
        <v>20531.203355654194</v>
      </c>
      <c r="EF45" s="25">
        <v>21287.760859534792</v>
      </c>
      <c r="EG45" s="25">
        <v>22847.245756727436</v>
      </c>
      <c r="EH45" s="25">
        <v>25878.507791109667</v>
      </c>
      <c r="EI45" s="25">
        <v>34688.261606787753</v>
      </c>
      <c r="EJ45" s="25">
        <v>38656.423381912871</v>
      </c>
      <c r="EK45" s="25">
        <v>66495.055219043614</v>
      </c>
      <c r="EL45" s="25">
        <v>73733.286078029749</v>
      </c>
      <c r="EM45" s="25">
        <v>98810.552279999989</v>
      </c>
      <c r="EN45" s="25">
        <v>114642.02557466763</v>
      </c>
      <c r="EO45" s="26">
        <v>124649.7108</v>
      </c>
      <c r="EP45" s="24">
        <v>17669.19444194164</v>
      </c>
      <c r="EQ45" s="25">
        <v>18806.433341550248</v>
      </c>
      <c r="ER45" s="25">
        <v>19564.592607955983</v>
      </c>
      <c r="ES45" s="25">
        <v>19901.537259466946</v>
      </c>
      <c r="ET45" s="25">
        <v>21828.786768324924</v>
      </c>
      <c r="EU45" s="25">
        <v>22927.767274989332</v>
      </c>
      <c r="EV45" s="25">
        <v>23684.32477886993</v>
      </c>
      <c r="EW45" s="25">
        <v>25347.245756727436</v>
      </c>
      <c r="EX45" s="25">
        <v>28509.65314178176</v>
      </c>
      <c r="EY45" s="25">
        <v>38438.261606787753</v>
      </c>
      <c r="EZ45" s="25">
        <v>42835.404425281369</v>
      </c>
      <c r="FA45" s="25">
        <v>71309.735219043607</v>
      </c>
      <c r="FB45" s="25">
        <v>79103.50607802975</v>
      </c>
      <c r="FC45" s="25">
        <v>105384.44227999999</v>
      </c>
      <c r="FD45" s="25">
        <v>121732.56777466762</v>
      </c>
      <c r="FE45" s="26">
        <v>132427.2708</v>
      </c>
    </row>
    <row r="46" spans="1:161">
      <c r="A46" s="12">
        <v>37</v>
      </c>
      <c r="B46" s="24">
        <v>5843.5132813674845</v>
      </c>
      <c r="C46" s="25">
        <v>6720.0402735726066</v>
      </c>
      <c r="D46" s="25">
        <v>7304.3916017093552</v>
      </c>
      <c r="E46" s="25">
        <v>7580.5180036962811</v>
      </c>
      <c r="F46" s="25">
        <v>9096.6216044355351</v>
      </c>
      <c r="G46" s="25">
        <v>9912.9850817566748</v>
      </c>
      <c r="H46" s="25">
        <v>10496.101851271773</v>
      </c>
      <c r="I46" s="25">
        <v>11079.218620786873</v>
      </c>
      <c r="J46" s="25">
        <v>11840.366942267206</v>
      </c>
      <c r="K46" s="25">
        <v>15646.10854966887</v>
      </c>
      <c r="L46" s="25">
        <v>17435.944275080528</v>
      </c>
      <c r="M46" s="25">
        <v>36681.610300195251</v>
      </c>
      <c r="N46" s="25">
        <v>39659.618316780005</v>
      </c>
      <c r="O46" s="25">
        <v>51591.359574000016</v>
      </c>
      <c r="P46" s="25">
        <v>57448.80668799999</v>
      </c>
      <c r="Q46" s="26">
        <v>71312.452296112693</v>
      </c>
      <c r="R46" s="24">
        <v>7537.1524732324478</v>
      </c>
      <c r="S46" s="25">
        <v>8667.7253442173132</v>
      </c>
      <c r="T46" s="25">
        <v>9421.4405915405587</v>
      </c>
      <c r="U46" s="25">
        <v>9777.5973577614259</v>
      </c>
      <c r="V46" s="25">
        <v>11733.116829313709</v>
      </c>
      <c r="W46" s="25">
        <v>12786.088852457249</v>
      </c>
      <c r="X46" s="25">
        <v>13538.211726131203</v>
      </c>
      <c r="Y46" s="25">
        <v>14290.334599805161</v>
      </c>
      <c r="Z46" s="25">
        <v>15162.117277348823</v>
      </c>
      <c r="AA46" s="25">
        <v>20835.608531845606</v>
      </c>
      <c r="AB46" s="25">
        <v>23219.096821767926</v>
      </c>
      <c r="AC46" s="25">
        <v>41931.344514530691</v>
      </c>
      <c r="AD46" s="25">
        <v>45827.598392096654</v>
      </c>
      <c r="AE46" s="25">
        <v>63361.667574000014</v>
      </c>
      <c r="AF46" s="25">
        <v>73074.661687999993</v>
      </c>
      <c r="AG46" s="26">
        <v>87077.613696112705</v>
      </c>
      <c r="AH46" s="24">
        <v>9778.4060159494275</v>
      </c>
      <c r="AI46" s="25">
        <v>11245.166918341842</v>
      </c>
      <c r="AJ46" s="25">
        <v>12223.007519936784</v>
      </c>
      <c r="AK46" s="25">
        <v>12685.071340166445</v>
      </c>
      <c r="AL46" s="25">
        <v>15222.085608199734</v>
      </c>
      <c r="AM46" s="25">
        <v>16588.170214063815</v>
      </c>
      <c r="AN46" s="25">
        <v>17563.944932538154</v>
      </c>
      <c r="AO46" s="25">
        <v>18539.719651012496</v>
      </c>
      <c r="AP46" s="25">
        <v>19670.736306038118</v>
      </c>
      <c r="AQ46" s="25">
        <v>23373.377969059042</v>
      </c>
      <c r="AR46" s="25">
        <v>26345.917398807233</v>
      </c>
      <c r="AS46" s="25">
        <v>47181.07872886613</v>
      </c>
      <c r="AT46" s="25">
        <v>51995.578467413303</v>
      </c>
      <c r="AU46" s="25">
        <v>75131.975574000011</v>
      </c>
      <c r="AV46" s="25">
        <v>88700.516688000003</v>
      </c>
      <c r="AW46" s="26">
        <v>105697.77742907617</v>
      </c>
      <c r="AX46" s="24">
        <v>12180.043873822488</v>
      </c>
      <c r="AY46" s="25">
        <v>13683.535726312584</v>
      </c>
      <c r="AZ46" s="25">
        <v>14685.863627972652</v>
      </c>
      <c r="BA46" s="25">
        <v>15154.941956794382</v>
      </c>
      <c r="BB46" s="25">
        <v>17740.827356356203</v>
      </c>
      <c r="BC46" s="25">
        <v>19155.783093748814</v>
      </c>
      <c r="BD46" s="25">
        <v>20155.993377987419</v>
      </c>
      <c r="BE46" s="25">
        <v>21156.203662226028</v>
      </c>
      <c r="BF46" s="25">
        <v>22446.839073629613</v>
      </c>
      <c r="BG46" s="25">
        <v>27123.377969059042</v>
      </c>
      <c r="BH46" s="25">
        <v>30226.155297284393</v>
      </c>
      <c r="BI46" s="25">
        <v>51995.758728866131</v>
      </c>
      <c r="BJ46" s="25">
        <v>57365.798467413304</v>
      </c>
      <c r="BK46" s="25">
        <v>81705.86557400001</v>
      </c>
      <c r="BL46" s="25">
        <v>95791.058888</v>
      </c>
      <c r="BM46" s="26">
        <v>113475.33742907617</v>
      </c>
      <c r="BN46" s="24">
        <v>14581.681731695548</v>
      </c>
      <c r="BO46" s="25">
        <v>16121.904534283331</v>
      </c>
      <c r="BP46" s="25">
        <v>17148.719736008519</v>
      </c>
      <c r="BQ46" s="25">
        <v>17624.812573422318</v>
      </c>
      <c r="BR46" s="25">
        <v>20259.56910451267</v>
      </c>
      <c r="BS46" s="25">
        <v>21723.395973433813</v>
      </c>
      <c r="BT46" s="25">
        <v>22748.041823436681</v>
      </c>
      <c r="BU46" s="25">
        <v>23772.687673439559</v>
      </c>
      <c r="BV46" s="25">
        <v>25222.941841221113</v>
      </c>
      <c r="BW46" s="25">
        <v>30873.377969059042</v>
      </c>
      <c r="BX46" s="25">
        <v>34405.136340652891</v>
      </c>
      <c r="BY46" s="25">
        <v>56810.438728866131</v>
      </c>
      <c r="BZ46" s="25">
        <v>62736.018467413305</v>
      </c>
      <c r="CA46" s="25">
        <v>88279.75557400001</v>
      </c>
      <c r="CB46" s="25">
        <v>102881.601088</v>
      </c>
      <c r="CC46" s="26">
        <v>121252.89742907617</v>
      </c>
      <c r="CD46" s="24">
        <v>7988.2604710037358</v>
      </c>
      <c r="CE46" s="25">
        <v>9186.4995416542952</v>
      </c>
      <c r="CF46" s="25">
        <v>9985.3255887546693</v>
      </c>
      <c r="CG46" s="25">
        <v>10362.798782667984</v>
      </c>
      <c r="CH46" s="25">
        <v>12479.936798833362</v>
      </c>
      <c r="CI46" s="25">
        <v>13551.352254258129</v>
      </c>
      <c r="CJ46" s="25">
        <v>14458.318859219773</v>
      </c>
      <c r="CK46" s="25">
        <v>15960.87479815171</v>
      </c>
      <c r="CL46" s="25">
        <v>16934.568875802037</v>
      </c>
      <c r="CM46" s="25">
        <v>24310.551779244353</v>
      </c>
      <c r="CN46" s="25">
        <v>27091.556010477452</v>
      </c>
      <c r="CO46" s="25">
        <v>52404.557896316852</v>
      </c>
      <c r="CP46" s="25">
        <v>57446.759066423198</v>
      </c>
      <c r="CQ46" s="25">
        <v>66599.255000000005</v>
      </c>
      <c r="CR46" s="25">
        <v>78992.185000000012</v>
      </c>
      <c r="CS46" s="26">
        <v>85611.559800000003</v>
      </c>
      <c r="CT46" s="24">
        <v>10589.032978763695</v>
      </c>
      <c r="CU46" s="25">
        <v>11781.063470917887</v>
      </c>
      <c r="CV46" s="25">
        <v>12575.750465687348</v>
      </c>
      <c r="CW46" s="25">
        <v>12945.68571698722</v>
      </c>
      <c r="CX46" s="25">
        <v>15630.835076268573</v>
      </c>
      <c r="CY46" s="25">
        <v>16117.717957544994</v>
      </c>
      <c r="CZ46" s="25">
        <v>16910.726017684439</v>
      </c>
      <c r="DA46" s="25">
        <v>18459.338070535032</v>
      </c>
      <c r="DB46" s="25">
        <v>19585.451042657751</v>
      </c>
      <c r="DC46" s="25">
        <v>28069.555325555244</v>
      </c>
      <c r="DD46" s="25">
        <v>31280.570560340962</v>
      </c>
      <c r="DE46" s="25">
        <v>58237.595912245117</v>
      </c>
      <c r="DF46" s="25">
        <v>64300.070261219473</v>
      </c>
      <c r="DG46" s="25">
        <v>79677.375</v>
      </c>
      <c r="DH46" s="25">
        <v>94243.135000000009</v>
      </c>
      <c r="DI46" s="26">
        <v>103128.40580000001</v>
      </c>
      <c r="DJ46" s="24">
        <v>13231.196009832776</v>
      </c>
      <c r="DK46" s="25">
        <v>14423.226501986968</v>
      </c>
      <c r="DL46" s="25">
        <v>15217.913496756426</v>
      </c>
      <c r="DM46" s="25">
        <v>15582.266652161676</v>
      </c>
      <c r="DN46" s="25">
        <v>17808.712131601042</v>
      </c>
      <c r="DO46" s="25">
        <v>18754.298892719449</v>
      </c>
      <c r="DP46" s="25">
        <v>19547.306952858893</v>
      </c>
      <c r="DQ46" s="25">
        <v>20660.280900973925</v>
      </c>
      <c r="DR46" s="25">
        <v>24574.227736224577</v>
      </c>
      <c r="DS46" s="25">
        <v>31414.093600913679</v>
      </c>
      <c r="DT46" s="25">
        <v>35007.70710741917</v>
      </c>
      <c r="DU46" s="25">
        <v>62320.722523394899</v>
      </c>
      <c r="DV46" s="25">
        <v>69097.38809757687</v>
      </c>
      <c r="DW46" s="25">
        <v>93159.028902799997</v>
      </c>
      <c r="DX46" s="25">
        <v>107751.48337466763</v>
      </c>
      <c r="DY46" s="26">
        <v>117141.88260000001</v>
      </c>
      <c r="DZ46" s="24">
        <v>15632.833867705835</v>
      </c>
      <c r="EA46" s="25">
        <v>16824.864359860028</v>
      </c>
      <c r="EB46" s="25">
        <v>17619.551354629486</v>
      </c>
      <c r="EC46" s="25">
        <v>17978.830571496816</v>
      </c>
      <c r="ED46" s="25">
        <v>20327.453879757508</v>
      </c>
      <c r="EE46" s="25">
        <v>21150.862812054587</v>
      </c>
      <c r="EF46" s="25">
        <v>21943.870872194031</v>
      </c>
      <c r="EG46" s="25">
        <v>23160.280900973925</v>
      </c>
      <c r="EH46" s="25">
        <v>27205.373086896667</v>
      </c>
      <c r="EI46" s="25">
        <v>35164.093600913679</v>
      </c>
      <c r="EJ46" s="25">
        <v>39186.688150787668</v>
      </c>
      <c r="EK46" s="25">
        <v>67135.402523394892</v>
      </c>
      <c r="EL46" s="25">
        <v>74467.608097576871</v>
      </c>
      <c r="EM46" s="25">
        <v>99732.918902799996</v>
      </c>
      <c r="EN46" s="25">
        <v>114842.02557466763</v>
      </c>
      <c r="EO46" s="26">
        <v>124919.44260000001</v>
      </c>
      <c r="EP46" s="24">
        <v>18034.471725578896</v>
      </c>
      <c r="EQ46" s="25">
        <v>19226.502217733087</v>
      </c>
      <c r="ER46" s="25">
        <v>20021.189212502544</v>
      </c>
      <c r="ES46" s="25">
        <v>20375.394490831954</v>
      </c>
      <c r="ET46" s="25">
        <v>22846.195627913974</v>
      </c>
      <c r="EU46" s="25">
        <v>23547.426731389725</v>
      </c>
      <c r="EV46" s="25">
        <v>24340.434791529173</v>
      </c>
      <c r="EW46" s="25">
        <v>25660.280900973925</v>
      </c>
      <c r="EX46" s="25">
        <v>29836.51843756876</v>
      </c>
      <c r="EY46" s="25">
        <v>38914.093600913679</v>
      </c>
      <c r="EZ46" s="25">
        <v>43365.669194156166</v>
      </c>
      <c r="FA46" s="25">
        <v>71950.082523394885</v>
      </c>
      <c r="FB46" s="25">
        <v>79837.828097576872</v>
      </c>
      <c r="FC46" s="25">
        <v>106306.8089028</v>
      </c>
      <c r="FD46" s="25">
        <v>121932.56777466762</v>
      </c>
      <c r="FE46" s="26">
        <v>132697.00260000001</v>
      </c>
    </row>
    <row r="47" spans="1:161">
      <c r="A47" s="12">
        <v>38</v>
      </c>
      <c r="B47" s="24">
        <v>6159.8879549392468</v>
      </c>
      <c r="C47" s="25">
        <v>7083.8711481801329</v>
      </c>
      <c r="D47" s="25">
        <v>7699.8599436740587</v>
      </c>
      <c r="E47" s="25">
        <v>7990.9361534370209</v>
      </c>
      <c r="F47" s="25">
        <v>9589.1233841244248</v>
      </c>
      <c r="G47" s="25">
        <v>10449.685739109949</v>
      </c>
      <c r="H47" s="25">
        <v>11064.373135528183</v>
      </c>
      <c r="I47" s="25">
        <v>11679.060531946414</v>
      </c>
      <c r="J47" s="25">
        <v>12400.543518459521</v>
      </c>
      <c r="K47" s="25">
        <v>16007.958451025055</v>
      </c>
      <c r="L47" s="25">
        <v>17839.187975963796</v>
      </c>
      <c r="M47" s="25">
        <v>37415.24250619916</v>
      </c>
      <c r="N47" s="25">
        <v>40452.810683115604</v>
      </c>
      <c r="O47" s="25">
        <v>52084.389943000009</v>
      </c>
      <c r="P47" s="25">
        <v>58451.518755999998</v>
      </c>
      <c r="Q47" s="26">
        <v>72738.701342034954</v>
      </c>
      <c r="R47" s="24">
        <v>7916.6294659322375</v>
      </c>
      <c r="S47" s="25">
        <v>9104.1238858220713</v>
      </c>
      <c r="T47" s="25">
        <v>9895.7868324152969</v>
      </c>
      <c r="U47" s="25">
        <v>10269.87521127836</v>
      </c>
      <c r="V47" s="25">
        <v>12323.850253534032</v>
      </c>
      <c r="W47" s="25">
        <v>13429.836814748627</v>
      </c>
      <c r="X47" s="25">
        <v>14219.827215616191</v>
      </c>
      <c r="Y47" s="25">
        <v>15009.817616483755</v>
      </c>
      <c r="Z47" s="25">
        <v>15925.492396507356</v>
      </c>
      <c r="AA47" s="25">
        <v>21207.019472145341</v>
      </c>
      <c r="AB47" s="25">
        <v>23632.995296117861</v>
      </c>
      <c r="AC47" s="25">
        <v>42664.9767205346</v>
      </c>
      <c r="AD47" s="25">
        <v>46620.790758432253</v>
      </c>
      <c r="AE47" s="25">
        <v>63854.697943000006</v>
      </c>
      <c r="AF47" s="25">
        <v>74677.373756000001</v>
      </c>
      <c r="AG47" s="26">
        <v>88503.862742034951</v>
      </c>
      <c r="AH47" s="24">
        <v>10269.860604051004</v>
      </c>
      <c r="AI47" s="25">
        <v>11810.339694658654</v>
      </c>
      <c r="AJ47" s="25">
        <v>12837.325755063755</v>
      </c>
      <c r="AK47" s="25">
        <v>13322.612520227101</v>
      </c>
      <c r="AL47" s="25">
        <v>15987.13502427252</v>
      </c>
      <c r="AM47" s="25">
        <v>17421.877911066211</v>
      </c>
      <c r="AN47" s="25">
        <v>18446.694258775988</v>
      </c>
      <c r="AO47" s="25">
        <v>19471.510606485761</v>
      </c>
      <c r="AP47" s="25">
        <v>20659.37122190994</v>
      </c>
      <c r="AQ47" s="25">
        <v>23727.983564833805</v>
      </c>
      <c r="AR47" s="25">
        <v>27670.041388163987</v>
      </c>
      <c r="AS47" s="25">
        <v>47914.71093487004</v>
      </c>
      <c r="AT47" s="25">
        <v>52788.770833748902</v>
      </c>
      <c r="AU47" s="25">
        <v>75625.005942999996</v>
      </c>
      <c r="AV47" s="25">
        <v>89587.521854880004</v>
      </c>
      <c r="AW47" s="26">
        <v>106174.61941752215</v>
      </c>
      <c r="AX47" s="24">
        <v>12671.498461924062</v>
      </c>
      <c r="AY47" s="25">
        <v>14248.708502629399</v>
      </c>
      <c r="AZ47" s="25">
        <v>15300.181863099622</v>
      </c>
      <c r="BA47" s="25">
        <v>15792.483136855037</v>
      </c>
      <c r="BB47" s="25">
        <v>18505.876772428986</v>
      </c>
      <c r="BC47" s="25">
        <v>19989.49079075121</v>
      </c>
      <c r="BD47" s="25">
        <v>21038.742704225253</v>
      </c>
      <c r="BE47" s="25">
        <v>22087.994617699293</v>
      </c>
      <c r="BF47" s="25">
        <v>23435.473989501435</v>
      </c>
      <c r="BG47" s="25">
        <v>27477.983564833805</v>
      </c>
      <c r="BH47" s="25">
        <v>30621.325980648424</v>
      </c>
      <c r="BI47" s="25">
        <v>52729.39093487004</v>
      </c>
      <c r="BJ47" s="25">
        <v>58158.990833748903</v>
      </c>
      <c r="BK47" s="25">
        <v>82198.895942999996</v>
      </c>
      <c r="BL47" s="25">
        <v>96678.06405488</v>
      </c>
      <c r="BM47" s="26">
        <v>113952.17941752214</v>
      </c>
      <c r="BN47" s="24">
        <v>15073.136319797122</v>
      </c>
      <c r="BO47" s="25">
        <v>16687.077310600143</v>
      </c>
      <c r="BP47" s="25">
        <v>17763.037971135491</v>
      </c>
      <c r="BQ47" s="25">
        <v>18262.35375348297</v>
      </c>
      <c r="BR47" s="25">
        <v>21024.618520585453</v>
      </c>
      <c r="BS47" s="25">
        <v>22557.103670436212</v>
      </c>
      <c r="BT47" s="25">
        <v>23630.791149674515</v>
      </c>
      <c r="BU47" s="25">
        <v>24704.478628912824</v>
      </c>
      <c r="BV47" s="25">
        <v>26211.576757092935</v>
      </c>
      <c r="BW47" s="25">
        <v>31227.983564833805</v>
      </c>
      <c r="BX47" s="25">
        <v>34800.307024016925</v>
      </c>
      <c r="BY47" s="25">
        <v>57544.07093487004</v>
      </c>
      <c r="BZ47" s="25">
        <v>63529.210833748904</v>
      </c>
      <c r="CA47" s="25">
        <v>88772.785942999995</v>
      </c>
      <c r="CB47" s="25">
        <v>103768.60625488</v>
      </c>
      <c r="CC47" s="26">
        <v>121729.73941752214</v>
      </c>
      <c r="CD47" s="24">
        <v>8390.761443596637</v>
      </c>
      <c r="CE47" s="25">
        <v>9649.375660136131</v>
      </c>
      <c r="CF47" s="25">
        <v>10488.451804495797</v>
      </c>
      <c r="CG47" s="25">
        <v>10884.944574476933</v>
      </c>
      <c r="CH47" s="25">
        <v>13133.442865821315</v>
      </c>
      <c r="CI47" s="25">
        <v>14234.158289700606</v>
      </c>
      <c r="CJ47" s="25">
        <v>15071.461718506524</v>
      </c>
      <c r="CK47" s="25">
        <v>16287.212253316779</v>
      </c>
      <c r="CL47" s="25">
        <v>17280.814566037436</v>
      </c>
      <c r="CM47" s="25">
        <v>24815.375352097813</v>
      </c>
      <c r="CN47" s="25">
        <v>27654.128848130829</v>
      </c>
      <c r="CO47" s="25">
        <v>53055.717124535018</v>
      </c>
      <c r="CP47" s="25">
        <v>58193.820499050125</v>
      </c>
      <c r="CQ47" s="25">
        <v>68102.670000000013</v>
      </c>
      <c r="CR47" s="25">
        <v>80674.790000000008</v>
      </c>
      <c r="CS47" s="26">
        <v>88742.269</v>
      </c>
      <c r="CT47" s="24">
        <v>10989.448425233792</v>
      </c>
      <c r="CU47" s="25">
        <v>12241.541234358494</v>
      </c>
      <c r="CV47" s="25">
        <v>13076.26977377497</v>
      </c>
      <c r="CW47" s="25">
        <v>13465.126052752887</v>
      </c>
      <c r="CX47" s="25">
        <v>16311.273130889342</v>
      </c>
      <c r="CY47" s="25">
        <v>16796.986088930869</v>
      </c>
      <c r="CZ47" s="25">
        <v>17629.951097975361</v>
      </c>
      <c r="DA47" s="25">
        <v>18782.598194008355</v>
      </c>
      <c r="DB47" s="25">
        <v>19928.431668405981</v>
      </c>
      <c r="DC47" s="25">
        <v>28568.916120160735</v>
      </c>
      <c r="DD47" s="25">
        <v>31837.055705529703</v>
      </c>
      <c r="DE47" s="25">
        <v>58888.755140463283</v>
      </c>
      <c r="DF47" s="25">
        <v>65047.131693846401</v>
      </c>
      <c r="DG47" s="25">
        <v>81180.790000000008</v>
      </c>
      <c r="DH47" s="25">
        <v>95925.74</v>
      </c>
      <c r="DI47" s="26">
        <v>106259.11500000001</v>
      </c>
      <c r="DJ47" s="24">
        <v>13631.611456302871</v>
      </c>
      <c r="DK47" s="25">
        <v>14883.704265427574</v>
      </c>
      <c r="DL47" s="25">
        <v>15718.432804844047</v>
      </c>
      <c r="DM47" s="25">
        <v>16101.70698792734</v>
      </c>
      <c r="DN47" s="25">
        <v>18850.184156586609</v>
      </c>
      <c r="DO47" s="25">
        <v>19433.567024105323</v>
      </c>
      <c r="DP47" s="25">
        <v>20266.532033149815</v>
      </c>
      <c r="DQ47" s="25">
        <v>21099.497042194307</v>
      </c>
      <c r="DR47" s="25">
        <v>25923.421406392215</v>
      </c>
      <c r="DS47" s="25">
        <v>31910.642011585034</v>
      </c>
      <c r="DT47" s="25">
        <v>35561.058146168594</v>
      </c>
      <c r="DU47" s="25">
        <v>62971.881751613066</v>
      </c>
      <c r="DV47" s="25">
        <v>69844.449530203798</v>
      </c>
      <c r="DW47" s="25">
        <v>94090.619191827995</v>
      </c>
      <c r="DX47" s="25">
        <v>107951.48337466763</v>
      </c>
      <c r="DY47" s="26">
        <v>118313.30142600002</v>
      </c>
      <c r="DZ47" s="24">
        <v>16033.24931417593</v>
      </c>
      <c r="EA47" s="25">
        <v>17285.342123300634</v>
      </c>
      <c r="EB47" s="25">
        <v>18120.070662717109</v>
      </c>
      <c r="EC47" s="25">
        <v>18498.270907262478</v>
      </c>
      <c r="ED47" s="25">
        <v>21368.925904743075</v>
      </c>
      <c r="EE47" s="25">
        <v>21830.130943440461</v>
      </c>
      <c r="EF47" s="25">
        <v>22663.095952484953</v>
      </c>
      <c r="EG47" s="25">
        <v>23496.060961529449</v>
      </c>
      <c r="EH47" s="25">
        <v>28554.566757064305</v>
      </c>
      <c r="EI47" s="25">
        <v>35660.642011585034</v>
      </c>
      <c r="EJ47" s="25">
        <v>39740.039189537092</v>
      </c>
      <c r="EK47" s="25">
        <v>67786.561751613059</v>
      </c>
      <c r="EL47" s="25">
        <v>75214.669530203799</v>
      </c>
      <c r="EM47" s="25">
        <v>100664.50919182799</v>
      </c>
      <c r="EN47" s="25">
        <v>115042.02557466763</v>
      </c>
      <c r="EO47" s="26">
        <v>126090.86142600002</v>
      </c>
      <c r="EP47" s="24">
        <v>18434.887172048991</v>
      </c>
      <c r="EQ47" s="25">
        <v>19686.979981173692</v>
      </c>
      <c r="ER47" s="25">
        <v>20521.708520590168</v>
      </c>
      <c r="ES47" s="25">
        <v>20894.83482659762</v>
      </c>
      <c r="ET47" s="25">
        <v>23887.667652899541</v>
      </c>
      <c r="EU47" s="25">
        <v>24226.694862775599</v>
      </c>
      <c r="EV47" s="25">
        <v>25059.659871820091</v>
      </c>
      <c r="EW47" s="25">
        <v>25982.612138431574</v>
      </c>
      <c r="EX47" s="25">
        <v>31185.712107736395</v>
      </c>
      <c r="EY47" s="25">
        <v>39410.642011585034</v>
      </c>
      <c r="EZ47" s="25">
        <v>43919.02023290559</v>
      </c>
      <c r="FA47" s="25">
        <v>72601.241751613052</v>
      </c>
      <c r="FB47" s="25">
        <v>80584.8895302038</v>
      </c>
      <c r="FC47" s="25">
        <v>107238.39919182799</v>
      </c>
      <c r="FD47" s="25">
        <v>122132.56777466762</v>
      </c>
      <c r="FE47" s="26">
        <v>133868.42142600002</v>
      </c>
    </row>
    <row r="48" spans="1:161">
      <c r="A48" s="12">
        <v>39</v>
      </c>
      <c r="B48" s="24">
        <v>6502.7842609770578</v>
      </c>
      <c r="C48" s="25">
        <v>7478.2019001236149</v>
      </c>
      <c r="D48" s="25">
        <v>8128.4803262213209</v>
      </c>
      <c r="E48" s="25">
        <v>8435.7595834801668</v>
      </c>
      <c r="F48" s="25">
        <v>10122.9115001762</v>
      </c>
      <c r="G48" s="25">
        <v>11031.377916858681</v>
      </c>
      <c r="H48" s="25">
        <v>11680.28250020331</v>
      </c>
      <c r="I48" s="25">
        <v>12329.187083547937</v>
      </c>
      <c r="J48" s="25">
        <v>13004.752821361426</v>
      </c>
      <c r="K48" s="25">
        <v>16382.58151042887</v>
      </c>
      <c r="L48" s="25">
        <v>18256.666019605731</v>
      </c>
      <c r="M48" s="25">
        <v>38163.547356323143</v>
      </c>
      <c r="N48" s="25">
        <v>41261.866896777916</v>
      </c>
      <c r="O48" s="25">
        <v>52577.420312000002</v>
      </c>
      <c r="P48" s="25">
        <v>60007.530824000001</v>
      </c>
      <c r="Q48" s="26">
        <v>74193.475368875661</v>
      </c>
      <c r="R48" s="24">
        <v>8313.7360649199636</v>
      </c>
      <c r="S48" s="25">
        <v>9560.7964746579546</v>
      </c>
      <c r="T48" s="25">
        <v>10392.170081149952</v>
      </c>
      <c r="U48" s="25">
        <v>10785.023133096482</v>
      </c>
      <c r="V48" s="25">
        <v>12942.027759715776</v>
      </c>
      <c r="W48" s="25">
        <v>14103.491789433861</v>
      </c>
      <c r="X48" s="25">
        <v>14933.108953518205</v>
      </c>
      <c r="Y48" s="25">
        <v>15762.726117602549</v>
      </c>
      <c r="Z48" s="25">
        <v>16724.332123691333</v>
      </c>
      <c r="AA48" s="25">
        <v>21632.076310498818</v>
      </c>
      <c r="AB48" s="25">
        <v>24106.676488073415</v>
      </c>
      <c r="AC48" s="25">
        <v>43282.038215300199</v>
      </c>
      <c r="AD48" s="25">
        <v>46989.276966714802</v>
      </c>
      <c r="AE48" s="25">
        <v>64010.193312000003</v>
      </c>
      <c r="AF48" s="25">
        <v>80066.3090065</v>
      </c>
      <c r="AG48" s="26">
        <v>89075.428674669063</v>
      </c>
      <c r="AH48" s="24">
        <v>10768.446707415083</v>
      </c>
      <c r="AI48" s="25">
        <v>12383.713713527346</v>
      </c>
      <c r="AJ48" s="25">
        <v>13460.558384268856</v>
      </c>
      <c r="AK48" s="25">
        <v>13969.405083357835</v>
      </c>
      <c r="AL48" s="25">
        <v>16763.286100029407</v>
      </c>
      <c r="AM48" s="25">
        <v>18267.683570544865</v>
      </c>
      <c r="AN48" s="25">
        <v>19342.253192341621</v>
      </c>
      <c r="AO48" s="25">
        <v>20416.822814138377</v>
      </c>
      <c r="AP48" s="25">
        <v>21662.352254721718</v>
      </c>
      <c r="AQ48" s="25">
        <v>24164.788416851919</v>
      </c>
      <c r="AR48" s="25">
        <v>29013.379788512444</v>
      </c>
      <c r="AS48" s="25">
        <v>48400.529074277256</v>
      </c>
      <c r="AT48" s="25">
        <v>53216.687036651689</v>
      </c>
      <c r="AU48" s="25">
        <v>75642.966312000004</v>
      </c>
      <c r="AV48" s="25">
        <v>90483.397073428801</v>
      </c>
      <c r="AW48" s="26">
        <v>107236.36561169737</v>
      </c>
      <c r="AX48" s="24">
        <v>13170.084565288143</v>
      </c>
      <c r="AY48" s="25">
        <v>14822.082521498091</v>
      </c>
      <c r="AZ48" s="25">
        <v>15923.414492304722</v>
      </c>
      <c r="BA48" s="25">
        <v>16439.27569998577</v>
      </c>
      <c r="BB48" s="25">
        <v>19282.02784818587</v>
      </c>
      <c r="BC48" s="25">
        <v>20835.296450229867</v>
      </c>
      <c r="BD48" s="25">
        <v>21934.301637790886</v>
      </c>
      <c r="BE48" s="25">
        <v>23033.306825351909</v>
      </c>
      <c r="BF48" s="25">
        <v>24438.455022313217</v>
      </c>
      <c r="BG48" s="25">
        <v>27914.788416851919</v>
      </c>
      <c r="BH48" s="25">
        <v>31709.27938845984</v>
      </c>
      <c r="BI48" s="25">
        <v>53215.209074277256</v>
      </c>
      <c r="BJ48" s="25">
        <v>58586.90703665169</v>
      </c>
      <c r="BK48" s="25">
        <v>82216.856312000004</v>
      </c>
      <c r="BL48" s="25">
        <v>97573.939273428798</v>
      </c>
      <c r="BM48" s="26">
        <v>115013.92561169737</v>
      </c>
      <c r="BN48" s="24">
        <v>15571.722423161204</v>
      </c>
      <c r="BO48" s="25">
        <v>17260.451329468837</v>
      </c>
      <c r="BP48" s="25">
        <v>18386.270600340591</v>
      </c>
      <c r="BQ48" s="25">
        <v>18909.146316613707</v>
      </c>
      <c r="BR48" s="25">
        <v>21800.769596342336</v>
      </c>
      <c r="BS48" s="25">
        <v>23402.909329914866</v>
      </c>
      <c r="BT48" s="25">
        <v>24526.350083240151</v>
      </c>
      <c r="BU48" s="25">
        <v>25649.79083656544</v>
      </c>
      <c r="BV48" s="25">
        <v>27214.557789904713</v>
      </c>
      <c r="BW48" s="25">
        <v>31664.788416851919</v>
      </c>
      <c r="BX48" s="25">
        <v>35287.080143012943</v>
      </c>
      <c r="BY48" s="25">
        <v>58029.889074277256</v>
      </c>
      <c r="BZ48" s="25">
        <v>63957.127036651691</v>
      </c>
      <c r="CA48" s="25">
        <v>88790.746312000003</v>
      </c>
      <c r="CB48" s="25">
        <v>104664.48147342879</v>
      </c>
      <c r="CC48" s="26">
        <v>122791.48561169737</v>
      </c>
      <c r="CD48" s="24">
        <v>8830.139751229699</v>
      </c>
      <c r="CE48" s="25">
        <v>10154.660713914154</v>
      </c>
      <c r="CF48" s="25">
        <v>11037.674689037125</v>
      </c>
      <c r="CG48" s="25">
        <v>11454.929617903857</v>
      </c>
      <c r="CH48" s="25">
        <v>13844.11270421197</v>
      </c>
      <c r="CI48" s="25">
        <v>14979.523346489657</v>
      </c>
      <c r="CJ48" s="25">
        <v>15860.67177863611</v>
      </c>
      <c r="CK48" s="25">
        <v>16741.820210782556</v>
      </c>
      <c r="CL48" s="25">
        <v>17763.1559078844</v>
      </c>
      <c r="CM48" s="25">
        <v>25338.068176888428</v>
      </c>
      <c r="CN48" s="25">
        <v>28236.615089812087</v>
      </c>
      <c r="CO48" s="25">
        <v>53686.292067736518</v>
      </c>
      <c r="CP48" s="25">
        <v>58918.508112883981</v>
      </c>
      <c r="CQ48" s="25">
        <v>70648.884999999995</v>
      </c>
      <c r="CR48" s="25">
        <v>83007.494999999995</v>
      </c>
      <c r="CS48" s="26">
        <v>92138.31945000001</v>
      </c>
      <c r="CT48" s="24">
        <v>11426.550129825473</v>
      </c>
      <c r="CU48" s="25">
        <v>12744.208194638932</v>
      </c>
      <c r="CV48" s="25">
        <v>13622.646904514577</v>
      </c>
      <c r="CW48" s="25">
        <v>14032.157764936861</v>
      </c>
      <c r="CX48" s="25">
        <v>17051.230763633263</v>
      </c>
      <c r="CY48" s="25">
        <v>17538.489097171449</v>
      </c>
      <c r="CZ48" s="25">
        <v>18415.071930230097</v>
      </c>
      <c r="DA48" s="25">
        <v>19291.654763288741</v>
      </c>
      <c r="DB48" s="25">
        <v>20654.893220747967</v>
      </c>
      <c r="DC48" s="25">
        <v>29124.781861050215</v>
      </c>
      <c r="DD48" s="25">
        <v>32456.50967721907</v>
      </c>
      <c r="DE48" s="25">
        <v>59373.504133266579</v>
      </c>
      <c r="DF48" s="25">
        <v>65282.297079480522</v>
      </c>
      <c r="DG48" s="25">
        <v>82240.854999999996</v>
      </c>
      <c r="DH48" s="25">
        <v>96224.985000000001</v>
      </c>
      <c r="DI48" s="26">
        <v>106989.55845000001</v>
      </c>
      <c r="DJ48" s="24">
        <v>14068.713160894555</v>
      </c>
      <c r="DK48" s="25">
        <v>15386.371225708011</v>
      </c>
      <c r="DL48" s="25">
        <v>16264.809935583657</v>
      </c>
      <c r="DM48" s="25">
        <v>16668.73870011132</v>
      </c>
      <c r="DN48" s="25">
        <v>19586.327552913299</v>
      </c>
      <c r="DO48" s="25">
        <v>20175.070032345902</v>
      </c>
      <c r="DP48" s="25">
        <v>21051.652865404551</v>
      </c>
      <c r="DQ48" s="25">
        <v>21928.235698463195</v>
      </c>
      <c r="DR48" s="25">
        <v>26843.600651800585</v>
      </c>
      <c r="DS48" s="25">
        <v>32501.762424209028</v>
      </c>
      <c r="DT48" s="25">
        <v>36219.799745822951</v>
      </c>
      <c r="DU48" s="25">
        <v>63354.55257913762</v>
      </c>
      <c r="DV48" s="25">
        <v>70089.670793288344</v>
      </c>
      <c r="DW48" s="25">
        <v>95031.525383746281</v>
      </c>
      <c r="DX48" s="25">
        <v>108335.93893747075</v>
      </c>
      <c r="DY48" s="26">
        <v>119496.43444026003</v>
      </c>
      <c r="DZ48" s="24">
        <v>16470.351018767615</v>
      </c>
      <c r="EA48" s="25">
        <v>17788.009083581073</v>
      </c>
      <c r="EB48" s="25">
        <v>18666.447793456719</v>
      </c>
      <c r="EC48" s="25">
        <v>19065.302619446458</v>
      </c>
      <c r="ED48" s="25">
        <v>22105.069301069765</v>
      </c>
      <c r="EE48" s="25">
        <v>22571.63395168104</v>
      </c>
      <c r="EF48" s="25">
        <v>23448.216784739689</v>
      </c>
      <c r="EG48" s="25">
        <v>24324.799617798333</v>
      </c>
      <c r="EH48" s="25">
        <v>29474.746002472672</v>
      </c>
      <c r="EI48" s="25">
        <v>36251.762424209024</v>
      </c>
      <c r="EJ48" s="25">
        <v>40398.780789191442</v>
      </c>
      <c r="EK48" s="25">
        <v>68169.232579137621</v>
      </c>
      <c r="EL48" s="25">
        <v>75459.890793288345</v>
      </c>
      <c r="EM48" s="25">
        <v>101605.41538374628</v>
      </c>
      <c r="EN48" s="25">
        <v>115426.48113747075</v>
      </c>
      <c r="EO48" s="26">
        <v>127273.99444026002</v>
      </c>
      <c r="EP48" s="24">
        <v>18871.988876640673</v>
      </c>
      <c r="EQ48" s="25">
        <v>20189.646941454132</v>
      </c>
      <c r="ER48" s="25">
        <v>21068.085651329777</v>
      </c>
      <c r="ES48" s="25">
        <v>21461.866538781596</v>
      </c>
      <c r="ET48" s="25">
        <v>24623.811049226228</v>
      </c>
      <c r="EU48" s="25">
        <v>24968.197871016182</v>
      </c>
      <c r="EV48" s="25">
        <v>25844.78070407483</v>
      </c>
      <c r="EW48" s="25">
        <v>26721.363537133471</v>
      </c>
      <c r="EX48" s="25">
        <v>32105.891353144765</v>
      </c>
      <c r="EY48" s="25">
        <v>40001.762424209024</v>
      </c>
      <c r="EZ48" s="25">
        <v>44577.76183255994</v>
      </c>
      <c r="FA48" s="25">
        <v>72983.912579137614</v>
      </c>
      <c r="FB48" s="25">
        <v>80830.110793288346</v>
      </c>
      <c r="FC48" s="25">
        <v>108179.30538374628</v>
      </c>
      <c r="FD48" s="25">
        <v>122517.02333747075</v>
      </c>
      <c r="FE48" s="26">
        <v>135051.55444026002</v>
      </c>
    </row>
    <row r="49" spans="1:161">
      <c r="A49" s="12">
        <v>40</v>
      </c>
      <c r="B49" s="24">
        <v>6873.2342630067433</v>
      </c>
      <c r="C49" s="25">
        <v>7904.2194024577539</v>
      </c>
      <c r="D49" s="25">
        <v>8591.5428287584273</v>
      </c>
      <c r="E49" s="25">
        <v>8916.3271418374898</v>
      </c>
      <c r="F49" s="25">
        <v>10699.592570204988</v>
      </c>
      <c r="G49" s="25">
        <v>11659.812416249024</v>
      </c>
      <c r="H49" s="25">
        <v>12345.683734851908</v>
      </c>
      <c r="I49" s="25">
        <v>13031.555053454791</v>
      </c>
      <c r="J49" s="25">
        <v>13650.416310341367</v>
      </c>
      <c r="K49" s="25">
        <v>16744.722594774241</v>
      </c>
      <c r="L49" s="25">
        <v>18660.234213340191</v>
      </c>
      <c r="M49" s="25">
        <v>38926.818303449603</v>
      </c>
      <c r="N49" s="25">
        <v>42087.104234713472</v>
      </c>
      <c r="O49" s="25">
        <v>53621.959395999991</v>
      </c>
      <c r="P49" s="25">
        <v>61193.942891999992</v>
      </c>
      <c r="Q49" s="26">
        <v>75677.344876253177</v>
      </c>
      <c r="R49" s="24">
        <v>8748.4249661555314</v>
      </c>
      <c r="S49" s="25">
        <v>10060.688711078861</v>
      </c>
      <c r="T49" s="25">
        <v>10935.531207694414</v>
      </c>
      <c r="U49" s="25">
        <v>11348.924827703746</v>
      </c>
      <c r="V49" s="25">
        <v>13618.709793244494</v>
      </c>
      <c r="W49" s="25">
        <v>14840.901697766436</v>
      </c>
      <c r="X49" s="25">
        <v>15713.895915282108</v>
      </c>
      <c r="Y49" s="25">
        <v>16586.89013279778</v>
      </c>
      <c r="Z49" s="25">
        <v>17598.774311653196</v>
      </c>
      <c r="AA49" s="25">
        <v>22049.516111465153</v>
      </c>
      <c r="AB49" s="25">
        <v>24571.869292069638</v>
      </c>
      <c r="AC49" s="25">
        <v>44007.328305907358</v>
      </c>
      <c r="AD49" s="25">
        <v>47743.953956838901</v>
      </c>
      <c r="AE49" s="25">
        <v>64415.322743499979</v>
      </c>
      <c r="AF49" s="25">
        <v>80866.972096565005</v>
      </c>
      <c r="AG49" s="26">
        <v>89646.994607303161</v>
      </c>
      <c r="AH49" s="24">
        <v>11314.714952965409</v>
      </c>
      <c r="AI49" s="25">
        <v>13011.922195910218</v>
      </c>
      <c r="AJ49" s="25">
        <v>14143.393691206758</v>
      </c>
      <c r="AK49" s="25">
        <v>14678.053471895899</v>
      </c>
      <c r="AL49" s="25">
        <v>17613.664166275077</v>
      </c>
      <c r="AM49" s="25">
        <v>19194.377617094633</v>
      </c>
      <c r="AN49" s="25">
        <v>20323.458653394318</v>
      </c>
      <c r="AO49" s="25">
        <v>21452.539689694004</v>
      </c>
      <c r="AP49" s="25">
        <v>22761.253097359637</v>
      </c>
      <c r="AQ49" s="25">
        <v>24839.78279859306</v>
      </c>
      <c r="AR49" s="25">
        <v>30485.187980091487</v>
      </c>
      <c r="AS49" s="25">
        <v>48562.008957771337</v>
      </c>
      <c r="AT49" s="25">
        <v>53315.995325222466</v>
      </c>
      <c r="AU49" s="25">
        <v>75751.033289530489</v>
      </c>
      <c r="AV49" s="25">
        <v>91388.231044163083</v>
      </c>
      <c r="AW49" s="26">
        <v>108308.72926781434</v>
      </c>
      <c r="AX49" s="24">
        <v>13716.352810838467</v>
      </c>
      <c r="AY49" s="25">
        <v>15450.291003880962</v>
      </c>
      <c r="AZ49" s="25">
        <v>16606.249799242625</v>
      </c>
      <c r="BA49" s="25">
        <v>17147.924088523832</v>
      </c>
      <c r="BB49" s="25">
        <v>20132.405914431543</v>
      </c>
      <c r="BC49" s="25">
        <v>21761.990496779632</v>
      </c>
      <c r="BD49" s="25">
        <v>22915.507098843584</v>
      </c>
      <c r="BE49" s="25">
        <v>24069.023700907535</v>
      </c>
      <c r="BF49" s="25">
        <v>25537.355864951136</v>
      </c>
      <c r="BG49" s="25">
        <v>28348.533707557464</v>
      </c>
      <c r="BH49" s="25">
        <v>33181.087580038882</v>
      </c>
      <c r="BI49" s="25">
        <v>53376.688957771337</v>
      </c>
      <c r="BJ49" s="25">
        <v>58686.215325222467</v>
      </c>
      <c r="BK49" s="25">
        <v>82324.923289530489</v>
      </c>
      <c r="BL49" s="25">
        <v>98478.77324416308</v>
      </c>
      <c r="BM49" s="26">
        <v>116086.28926781434</v>
      </c>
      <c r="BN49" s="24">
        <v>16117.990668711527</v>
      </c>
      <c r="BO49" s="25">
        <v>17888.659811851707</v>
      </c>
      <c r="BP49" s="25">
        <v>19069.105907278492</v>
      </c>
      <c r="BQ49" s="25">
        <v>19617.794705151769</v>
      </c>
      <c r="BR49" s="25">
        <v>22651.14766258801</v>
      </c>
      <c r="BS49" s="25">
        <v>24329.603376464634</v>
      </c>
      <c r="BT49" s="25">
        <v>25507.555544292845</v>
      </c>
      <c r="BU49" s="25">
        <v>26685.507712121067</v>
      </c>
      <c r="BV49" s="25">
        <v>28313.458632542632</v>
      </c>
      <c r="BW49" s="25">
        <v>32098.533707557464</v>
      </c>
      <c r="BX49" s="25">
        <v>35876.987179986274</v>
      </c>
      <c r="BY49" s="25">
        <v>58191.368957771338</v>
      </c>
      <c r="BZ49" s="25">
        <v>64056.435325222468</v>
      </c>
      <c r="CA49" s="25">
        <v>88898.813289530488</v>
      </c>
      <c r="CB49" s="25">
        <v>105569.31544416308</v>
      </c>
      <c r="CC49" s="26">
        <v>123863.84926781434</v>
      </c>
      <c r="CD49" s="24">
        <v>9307.9515523001046</v>
      </c>
      <c r="CE49" s="25">
        <v>10704.144285145117</v>
      </c>
      <c r="CF49" s="25">
        <v>11634.939440375128</v>
      </c>
      <c r="CG49" s="25">
        <v>12074.772644861967</v>
      </c>
      <c r="CH49" s="25">
        <v>14614.260854655349</v>
      </c>
      <c r="CI49" s="25">
        <v>15790.087304819492</v>
      </c>
      <c r="CJ49" s="25">
        <v>16718.915969808873</v>
      </c>
      <c r="CK49" s="25">
        <v>17647.744634798259</v>
      </c>
      <c r="CL49" s="25">
        <v>18724.346303071372</v>
      </c>
      <c r="CM49" s="25">
        <v>25839.775064790803</v>
      </c>
      <c r="CN49" s="25">
        <v>28795.714709511132</v>
      </c>
      <c r="CO49" s="25">
        <v>54322.22806075729</v>
      </c>
      <c r="CP49" s="25">
        <v>59649.731470135972</v>
      </c>
      <c r="CQ49" s="25">
        <v>72326.100000000006</v>
      </c>
      <c r="CR49" s="25">
        <v>84896.900000000023</v>
      </c>
      <c r="CS49" s="26">
        <v>92537.621000000028</v>
      </c>
      <c r="CT49" s="24">
        <v>11901.886187827491</v>
      </c>
      <c r="CU49" s="25">
        <v>13290.844661341251</v>
      </c>
      <c r="CV49" s="25">
        <v>14216.816977017093</v>
      </c>
      <c r="CW49" s="25">
        <v>14648.789125556794</v>
      </c>
      <c r="CX49" s="25">
        <v>17853.117900921519</v>
      </c>
      <c r="CY49" s="25">
        <v>18344.853184135973</v>
      </c>
      <c r="CZ49" s="25">
        <v>19268.869198780772</v>
      </c>
      <c r="DA49" s="25">
        <v>20192.885213425569</v>
      </c>
      <c r="DB49" s="25">
        <v>21657.252142358288</v>
      </c>
      <c r="DC49" s="25">
        <v>29665.710288869235</v>
      </c>
      <c r="DD49" s="25">
        <v>33059.31758273235</v>
      </c>
      <c r="DE49" s="25">
        <v>59967.239174599243</v>
      </c>
      <c r="DF49" s="25">
        <v>65935.120050275335</v>
      </c>
      <c r="DG49" s="25">
        <v>82652.059274999992</v>
      </c>
      <c r="DH49" s="25">
        <v>97187.234850000008</v>
      </c>
      <c r="DI49" s="26">
        <v>108059.45403450001</v>
      </c>
      <c r="DJ49" s="24">
        <v>14544.049218896573</v>
      </c>
      <c r="DK49" s="25">
        <v>15933.00769241033</v>
      </c>
      <c r="DL49" s="25">
        <v>16858.980008086171</v>
      </c>
      <c r="DM49" s="25">
        <v>17285.370060731246</v>
      </c>
      <c r="DN49" s="25">
        <v>20384.081227708295</v>
      </c>
      <c r="DO49" s="25">
        <v>20981.434119310426</v>
      </c>
      <c r="DP49" s="25">
        <v>21905.450133955226</v>
      </c>
      <c r="DQ49" s="25">
        <v>22829.466148600022</v>
      </c>
      <c r="DR49" s="25">
        <v>27840.79274529433</v>
      </c>
      <c r="DS49" s="25">
        <v>33084.568253125079</v>
      </c>
      <c r="DT49" s="25">
        <v>36869.275615424238</v>
      </c>
      <c r="DU49" s="25">
        <v>63918.74695428861</v>
      </c>
      <c r="DV49" s="25">
        <v>70334.89205637289</v>
      </c>
      <c r="DW49" s="25">
        <v>95981.840637583751</v>
      </c>
      <c r="DX49" s="25">
        <v>109419.29832684547</v>
      </c>
      <c r="DY49" s="26">
        <v>120691.39878466263</v>
      </c>
      <c r="DZ49" s="24">
        <v>16945.687076769631</v>
      </c>
      <c r="EA49" s="25">
        <v>18334.645550283389</v>
      </c>
      <c r="EB49" s="25">
        <v>19260.617865959233</v>
      </c>
      <c r="EC49" s="25">
        <v>19681.933980066387</v>
      </c>
      <c r="ED49" s="25">
        <v>22902.822975864761</v>
      </c>
      <c r="EE49" s="25">
        <v>23377.998038645568</v>
      </c>
      <c r="EF49" s="25">
        <v>24302.014053290368</v>
      </c>
      <c r="EG49" s="25">
        <v>25226.03006793516</v>
      </c>
      <c r="EH49" s="25">
        <v>30471.938095966423</v>
      </c>
      <c r="EI49" s="25">
        <v>36834.568253125079</v>
      </c>
      <c r="EJ49" s="25">
        <v>41048.256658792736</v>
      </c>
      <c r="EK49" s="25">
        <v>68733.426954288603</v>
      </c>
      <c r="EL49" s="25">
        <v>75705.112056372891</v>
      </c>
      <c r="EM49" s="25">
        <v>102555.73063758375</v>
      </c>
      <c r="EN49" s="25">
        <v>116509.84052684547</v>
      </c>
      <c r="EO49" s="26">
        <v>128468.95878466262</v>
      </c>
      <c r="EP49" s="24">
        <v>19347.324934642693</v>
      </c>
      <c r="EQ49" s="25">
        <v>20736.283408156451</v>
      </c>
      <c r="ER49" s="25">
        <v>21662.255723832292</v>
      </c>
      <c r="ES49" s="25">
        <v>22078.497899401526</v>
      </c>
      <c r="ET49" s="25">
        <v>25421.564724021227</v>
      </c>
      <c r="EU49" s="25">
        <v>25774.561957980706</v>
      </c>
      <c r="EV49" s="25">
        <v>26698.577972625506</v>
      </c>
      <c r="EW49" s="25">
        <v>27622.593987270298</v>
      </c>
      <c r="EX49" s="25">
        <v>33103.083446638513</v>
      </c>
      <c r="EY49" s="25">
        <v>40584.568253125079</v>
      </c>
      <c r="EZ49" s="25">
        <v>45227.237702161234</v>
      </c>
      <c r="FA49" s="25">
        <v>73548.106954288596</v>
      </c>
      <c r="FB49" s="25">
        <v>81075.332056372892</v>
      </c>
      <c r="FC49" s="25">
        <v>109129.62063758375</v>
      </c>
      <c r="FD49" s="25">
        <v>123600.38272684546</v>
      </c>
      <c r="FE49" s="26">
        <v>136246.51878466262</v>
      </c>
    </row>
    <row r="50" spans="1:161">
      <c r="A50" s="12">
        <v>41</v>
      </c>
      <c r="B50" s="24">
        <v>7272.2700245541337</v>
      </c>
      <c r="C50" s="25">
        <v>8363.1105282372537</v>
      </c>
      <c r="D50" s="25">
        <v>9090.3375306926664</v>
      </c>
      <c r="E50" s="25">
        <v>9433.9776765207553</v>
      </c>
      <c r="F50" s="25">
        <v>11320.773211824906</v>
      </c>
      <c r="G50" s="25">
        <v>12336.740038527143</v>
      </c>
      <c r="H50" s="25">
        <v>13062.430629028739</v>
      </c>
      <c r="I50" s="25">
        <v>13788.121219530334</v>
      </c>
      <c r="J50" s="25">
        <v>14374.985458502673</v>
      </c>
      <c r="K50" s="25">
        <v>17309.306653364369</v>
      </c>
      <c r="L50" s="25">
        <v>19289.403834203174</v>
      </c>
      <c r="M50" s="25">
        <v>39705.354669518594</v>
      </c>
      <c r="N50" s="25">
        <v>42928.846319407741</v>
      </c>
      <c r="O50" s="25">
        <v>55172.498480000002</v>
      </c>
      <c r="P50" s="25">
        <v>62914.954960000017</v>
      </c>
      <c r="Q50" s="26">
        <v>77190.891773778247</v>
      </c>
      <c r="R50" s="24">
        <v>9198.3343037102768</v>
      </c>
      <c r="S50" s="25">
        <v>10578.084449266817</v>
      </c>
      <c r="T50" s="25">
        <v>11497.917879637846</v>
      </c>
      <c r="U50" s="25">
        <v>11932.571286459923</v>
      </c>
      <c r="V50" s="25">
        <v>14319.085543751904</v>
      </c>
      <c r="W50" s="25">
        <v>15604.131682293746</v>
      </c>
      <c r="X50" s="25">
        <v>16522.021781252199</v>
      </c>
      <c r="Y50" s="25">
        <v>17439.911880210653</v>
      </c>
      <c r="Z50" s="25">
        <v>18503.834699433017</v>
      </c>
      <c r="AA50" s="25">
        <v>22857.763323117997</v>
      </c>
      <c r="AB50" s="25">
        <v>25472.575898963685</v>
      </c>
      <c r="AC50" s="25">
        <v>44277.93438413876</v>
      </c>
      <c r="AD50" s="25">
        <v>47989.173323957642</v>
      </c>
      <c r="AE50" s="25">
        <v>65694.346860974998</v>
      </c>
      <c r="AF50" s="25">
        <v>80969</v>
      </c>
      <c r="AG50" s="26">
        <v>89717.359186138754</v>
      </c>
      <c r="AH50" s="24">
        <v>11881.185445654011</v>
      </c>
      <c r="AI50" s="25">
        <v>13663.363262502115</v>
      </c>
      <c r="AJ50" s="25">
        <v>14851.481807067516</v>
      </c>
      <c r="AK50" s="25">
        <v>15412.909296059226</v>
      </c>
      <c r="AL50" s="25">
        <v>18495.491155271069</v>
      </c>
      <c r="AM50" s="25">
        <v>20155.342925615914</v>
      </c>
      <c r="AN50" s="25">
        <v>21340.95133300508</v>
      </c>
      <c r="AO50" s="25">
        <v>22526.559740394252</v>
      </c>
      <c r="AP50" s="25">
        <v>23900.793802527125</v>
      </c>
      <c r="AQ50" s="25">
        <v>26083.384962561769</v>
      </c>
      <c r="AR50" s="25">
        <v>32011.426999507632</v>
      </c>
      <c r="AS50" s="25">
        <v>48850.514098758926</v>
      </c>
      <c r="AT50" s="25">
        <v>53450.500328507544</v>
      </c>
      <c r="AU50" s="25">
        <v>76516.195241949987</v>
      </c>
      <c r="AV50" s="25">
        <v>92302.11335460472</v>
      </c>
      <c r="AW50" s="26">
        <v>109391.81656049249</v>
      </c>
      <c r="AX50" s="24">
        <v>14282.823303527071</v>
      </c>
      <c r="AY50" s="25">
        <v>16101.732070472857</v>
      </c>
      <c r="AZ50" s="25">
        <v>17314.337915103384</v>
      </c>
      <c r="BA50" s="25">
        <v>17882.779912687161</v>
      </c>
      <c r="BB50" s="25">
        <v>21014.232903427535</v>
      </c>
      <c r="BC50" s="25">
        <v>22722.955805300913</v>
      </c>
      <c r="BD50" s="25">
        <v>23932.999778454345</v>
      </c>
      <c r="BE50" s="25">
        <v>25143.04375160778</v>
      </c>
      <c r="BF50" s="25">
        <v>26676.896570118617</v>
      </c>
      <c r="BG50" s="25">
        <v>29157.36218390911</v>
      </c>
      <c r="BH50" s="25">
        <v>34707.326599455024</v>
      </c>
      <c r="BI50" s="25">
        <v>53665.194098758926</v>
      </c>
      <c r="BJ50" s="25">
        <v>58820.720328507545</v>
      </c>
      <c r="BK50" s="25">
        <v>83090.085241949986</v>
      </c>
      <c r="BL50" s="25">
        <v>99392.655554604717</v>
      </c>
      <c r="BM50" s="26">
        <v>117169.37656049248</v>
      </c>
      <c r="BN50" s="24">
        <v>16684.46116140013</v>
      </c>
      <c r="BO50" s="25">
        <v>18540.100878443602</v>
      </c>
      <c r="BP50" s="25">
        <v>19777.194023139251</v>
      </c>
      <c r="BQ50" s="25">
        <v>20352.650529315095</v>
      </c>
      <c r="BR50" s="25">
        <v>23532.974651584002</v>
      </c>
      <c r="BS50" s="25">
        <v>25290.568684985912</v>
      </c>
      <c r="BT50" s="25">
        <v>26525.048223903606</v>
      </c>
      <c r="BU50" s="25">
        <v>27759.527762821312</v>
      </c>
      <c r="BV50" s="25">
        <v>29452.999337710113</v>
      </c>
      <c r="BW50" s="25">
        <v>32907.362183909107</v>
      </c>
      <c r="BX50" s="25">
        <v>37403.226199402423</v>
      </c>
      <c r="BY50" s="25">
        <v>58479.874098758926</v>
      </c>
      <c r="BZ50" s="25">
        <v>64190.940328507546</v>
      </c>
      <c r="CA50" s="25">
        <v>89663.975241949986</v>
      </c>
      <c r="CB50" s="25">
        <v>106483.19775460471</v>
      </c>
      <c r="CC50" s="26">
        <v>124946.93656049248</v>
      </c>
      <c r="CD50" s="24">
        <v>9825.7530052050297</v>
      </c>
      <c r="CE50" s="25">
        <v>11299.615955985782</v>
      </c>
      <c r="CF50" s="25">
        <v>12282.191256506285</v>
      </c>
      <c r="CG50" s="25">
        <v>12746.492387264489</v>
      </c>
      <c r="CH50" s="25">
        <v>15446.201857801463</v>
      </c>
      <c r="CI50" s="25">
        <v>16668.490044884329</v>
      </c>
      <c r="CJ50" s="25">
        <v>17648.989459289289</v>
      </c>
      <c r="CK50" s="25">
        <v>18629.488873694248</v>
      </c>
      <c r="CL50" s="25">
        <v>19765.981905271023</v>
      </c>
      <c r="CM50" s="25">
        <v>26915.728529625507</v>
      </c>
      <c r="CN50" s="25">
        <v>29994.751811668702</v>
      </c>
      <c r="CO50" s="25">
        <v>55486.267438989496</v>
      </c>
      <c r="CP50" s="25">
        <v>60971.885690167095</v>
      </c>
      <c r="CQ50" s="25">
        <v>74565.414999999994</v>
      </c>
      <c r="CR50" s="25">
        <v>87359.405000000013</v>
      </c>
      <c r="CS50" s="26">
        <v>95221.751450000011</v>
      </c>
      <c r="CT50" s="24">
        <v>12417.004694528576</v>
      </c>
      <c r="CU50" s="25">
        <v>13883.2309440475</v>
      </c>
      <c r="CV50" s="25">
        <v>14860.715110393447</v>
      </c>
      <c r="CW50" s="25">
        <v>15317.028406630341</v>
      </c>
      <c r="CX50" s="25">
        <v>18719.344469175288</v>
      </c>
      <c r="CY50" s="25">
        <v>19218.704551693689</v>
      </c>
      <c r="CZ50" s="25">
        <v>20194.12358795953</v>
      </c>
      <c r="DA50" s="25">
        <v>21169.542624225363</v>
      </c>
      <c r="DB50" s="25">
        <v>22740.035352675499</v>
      </c>
      <c r="DC50" s="25">
        <v>30769.672441858434</v>
      </c>
      <c r="DD50" s="25">
        <v>34289.56742538252</v>
      </c>
      <c r="DE50" s="25">
        <v>60566.911566345232</v>
      </c>
      <c r="DF50" s="25">
        <v>66594.471250778093</v>
      </c>
      <c r="DG50" s="25">
        <v>83478.579867749999</v>
      </c>
      <c r="DH50" s="25">
        <v>98159.107198500002</v>
      </c>
      <c r="DI50" s="26">
        <v>109140.04857484502</v>
      </c>
      <c r="DJ50" s="24">
        <v>15059.167725597657</v>
      </c>
      <c r="DK50" s="25">
        <v>16525.393975116582</v>
      </c>
      <c r="DL50" s="25">
        <v>17502.878141462526</v>
      </c>
      <c r="DM50" s="25">
        <v>17953.609341804797</v>
      </c>
      <c r="DN50" s="25">
        <v>21245.842685020576</v>
      </c>
      <c r="DO50" s="25">
        <v>21855.28548686815</v>
      </c>
      <c r="DP50" s="25">
        <v>22830.704523133983</v>
      </c>
      <c r="DQ50" s="25">
        <v>23806.123559399821</v>
      </c>
      <c r="DR50" s="25">
        <v>28917.994566934682</v>
      </c>
      <c r="DS50" s="25">
        <v>34212.661815545391</v>
      </c>
      <c r="DT50" s="25">
        <v>38126.417378757717</v>
      </c>
      <c r="DU50" s="25">
        <v>64123.362455494251</v>
      </c>
      <c r="DV50" s="25">
        <v>70530.281143205793</v>
      </c>
      <c r="DW50" s="25">
        <v>96941.659043959589</v>
      </c>
      <c r="DX50" s="25">
        <v>110513.49131011392</v>
      </c>
      <c r="DY50" s="26">
        <v>121898.31277250925</v>
      </c>
      <c r="DZ50" s="24">
        <v>17460.805583470719</v>
      </c>
      <c r="EA50" s="25">
        <v>18927.03183298964</v>
      </c>
      <c r="EB50" s="25">
        <v>19904.515999335588</v>
      </c>
      <c r="EC50" s="25">
        <v>20350.173261139938</v>
      </c>
      <c r="ED50" s="25">
        <v>23764.584433177046</v>
      </c>
      <c r="EE50" s="25">
        <v>24251.849406203288</v>
      </c>
      <c r="EF50" s="25">
        <v>25227.268442469122</v>
      </c>
      <c r="EG50" s="25">
        <v>26202.687478734962</v>
      </c>
      <c r="EH50" s="25">
        <v>31549.139917606772</v>
      </c>
      <c r="EI50" s="25">
        <v>37962.661815545391</v>
      </c>
      <c r="EJ50" s="25">
        <v>42305.398422126214</v>
      </c>
      <c r="EK50" s="25">
        <v>68938.042455494244</v>
      </c>
      <c r="EL50" s="25">
        <v>75900.501143205795</v>
      </c>
      <c r="EM50" s="25">
        <v>103515.54904395959</v>
      </c>
      <c r="EN50" s="25">
        <v>117604.03351011392</v>
      </c>
      <c r="EO50" s="26">
        <v>129675.87277250925</v>
      </c>
      <c r="EP50" s="24">
        <v>19862.443441343778</v>
      </c>
      <c r="EQ50" s="25">
        <v>21328.669690862702</v>
      </c>
      <c r="ER50" s="25">
        <v>22306.153857208647</v>
      </c>
      <c r="ES50" s="25">
        <v>22746.737180475076</v>
      </c>
      <c r="ET50" s="25">
        <v>26283.326181333512</v>
      </c>
      <c r="EU50" s="25">
        <v>26648.413325538426</v>
      </c>
      <c r="EV50" s="25">
        <v>27623.832361804263</v>
      </c>
      <c r="EW50" s="25">
        <v>28599.251398070101</v>
      </c>
      <c r="EX50" s="25">
        <v>34180.285268278865</v>
      </c>
      <c r="EY50" s="25">
        <v>41712.661815545391</v>
      </c>
      <c r="EZ50" s="25">
        <v>46484.379465494705</v>
      </c>
      <c r="FA50" s="25">
        <v>73752.722455494237</v>
      </c>
      <c r="FB50" s="25">
        <v>81270.721143205796</v>
      </c>
      <c r="FC50" s="25">
        <v>110089.43904395959</v>
      </c>
      <c r="FD50" s="25">
        <v>124694.57571011392</v>
      </c>
      <c r="FE50" s="26">
        <v>137453.43277250926</v>
      </c>
    </row>
    <row r="51" spans="1:161">
      <c r="A51" s="12">
        <v>42</v>
      </c>
      <c r="B51" s="24">
        <v>7700.9236091450557</v>
      </c>
      <c r="C51" s="25">
        <v>8856.0621505168147</v>
      </c>
      <c r="D51" s="25">
        <v>9626.1545114313194</v>
      </c>
      <c r="E51" s="25">
        <v>9990.0500355417353</v>
      </c>
      <c r="F51" s="25">
        <v>11988.060042650082</v>
      </c>
      <c r="G51" s="25">
        <v>13063.911584939191</v>
      </c>
      <c r="H51" s="25">
        <v>13832.376972288557</v>
      </c>
      <c r="I51" s="25">
        <v>14600.84235963792</v>
      </c>
      <c r="J51" s="25">
        <v>15148.757480128696</v>
      </c>
      <c r="K51" s="25">
        <v>17888.333082582576</v>
      </c>
      <c r="L51" s="25">
        <v>19934.667959886439</v>
      </c>
      <c r="M51" s="25">
        <v>40499.46176290897</v>
      </c>
      <c r="N51" s="25">
        <v>43787.423245795893</v>
      </c>
      <c r="O51" s="25">
        <v>56563.537563999984</v>
      </c>
      <c r="P51" s="25">
        <v>64351.067028000019</v>
      </c>
      <c r="Q51" s="26">
        <v>78734.709609253812</v>
      </c>
      <c r="R51" s="24">
        <v>9668.6670091660144</v>
      </c>
      <c r="S51" s="25">
        <v>11118.967060540917</v>
      </c>
      <c r="T51" s="25">
        <v>12085.833761457519</v>
      </c>
      <c r="U51" s="25">
        <v>12542.712030522722</v>
      </c>
      <c r="V51" s="25">
        <v>15051.254436627267</v>
      </c>
      <c r="W51" s="25">
        <v>16402.008039914326</v>
      </c>
      <c r="X51" s="25">
        <v>17366.832042262231</v>
      </c>
      <c r="Y51" s="25">
        <v>18331.656044610128</v>
      </c>
      <c r="Z51" s="25">
        <v>19449.979767456869</v>
      </c>
      <c r="AA51" s="25">
        <v>23501.197125451203</v>
      </c>
      <c r="AB51" s="25">
        <v>26189.615275660479</v>
      </c>
      <c r="AC51" s="25">
        <v>44558.093307974566</v>
      </c>
      <c r="AD51" s="25">
        <v>48243.579130030288</v>
      </c>
      <c r="AE51" s="25">
        <v>66805.7912544875</v>
      </c>
      <c r="AF51" s="25">
        <v>81057.791047999999</v>
      </c>
      <c r="AG51" s="26">
        <v>90533.125753787928</v>
      </c>
      <c r="AH51" s="24">
        <v>12535.649809502447</v>
      </c>
      <c r="AI51" s="25">
        <v>14415.997280927813</v>
      </c>
      <c r="AJ51" s="25">
        <v>15669.562261878056</v>
      </c>
      <c r="AK51" s="25">
        <v>16261.915476767299</v>
      </c>
      <c r="AL51" s="25">
        <v>19514.298572120755</v>
      </c>
      <c r="AM51" s="25">
        <v>21265.581777311083</v>
      </c>
      <c r="AN51" s="25">
        <v>22516.49835244703</v>
      </c>
      <c r="AO51" s="25">
        <v>23767.414927582973</v>
      </c>
      <c r="AP51" s="25">
        <v>25217.347431202728</v>
      </c>
      <c r="AQ51" s="25">
        <v>27520.164652990818</v>
      </c>
      <c r="AR51" s="25">
        <v>33774.747528670552</v>
      </c>
      <c r="AS51" s="25">
        <v>49116.724853040163</v>
      </c>
      <c r="AT51" s="25">
        <v>54032.735014264683</v>
      </c>
      <c r="AU51" s="25">
        <v>77048.044944975016</v>
      </c>
      <c r="AV51" s="25">
        <v>93225.134488150768</v>
      </c>
      <c r="AW51" s="26">
        <v>110485.73472609741</v>
      </c>
      <c r="AX51" s="24">
        <v>14937.287667375505</v>
      </c>
      <c r="AY51" s="25">
        <v>16854.366088898558</v>
      </c>
      <c r="AZ51" s="25">
        <v>18132.418369913925</v>
      </c>
      <c r="BA51" s="25">
        <v>18731.786093395232</v>
      </c>
      <c r="BB51" s="25">
        <v>22033.040320277221</v>
      </c>
      <c r="BC51" s="25">
        <v>23833.194656996082</v>
      </c>
      <c r="BD51" s="25">
        <v>25108.546797896295</v>
      </c>
      <c r="BE51" s="25">
        <v>26383.898938796505</v>
      </c>
      <c r="BF51" s="25">
        <v>27993.450198794224</v>
      </c>
      <c r="BG51" s="25">
        <v>30209.955361497141</v>
      </c>
      <c r="BH51" s="25">
        <v>36470.647128617944</v>
      </c>
      <c r="BI51" s="25">
        <v>53931.404853040163</v>
      </c>
      <c r="BJ51" s="25">
        <v>59402.955014264684</v>
      </c>
      <c r="BK51" s="25">
        <v>83621.934944975015</v>
      </c>
      <c r="BL51" s="25">
        <v>100315.67668815076</v>
      </c>
      <c r="BM51" s="26">
        <v>118263.2947260974</v>
      </c>
      <c r="BN51" s="24">
        <v>17338.925525248567</v>
      </c>
      <c r="BO51" s="25">
        <v>19292.734896869304</v>
      </c>
      <c r="BP51" s="25">
        <v>20595.274477949792</v>
      </c>
      <c r="BQ51" s="25">
        <v>21201.65671002317</v>
      </c>
      <c r="BR51" s="25">
        <v>24551.782068433688</v>
      </c>
      <c r="BS51" s="25">
        <v>26400.807536681081</v>
      </c>
      <c r="BT51" s="25">
        <v>27700.595243345557</v>
      </c>
      <c r="BU51" s="25">
        <v>29000.382950010033</v>
      </c>
      <c r="BV51" s="25">
        <v>30769.55296638572</v>
      </c>
      <c r="BW51" s="25">
        <v>33553.235601029221</v>
      </c>
      <c r="BX51" s="25">
        <v>39166.546728565343</v>
      </c>
      <c r="BY51" s="25">
        <v>58746.084853040164</v>
      </c>
      <c r="BZ51" s="25">
        <v>64773.175014264685</v>
      </c>
      <c r="CA51" s="25">
        <v>90195.824944975015</v>
      </c>
      <c r="CB51" s="25">
        <v>107406.21888815076</v>
      </c>
      <c r="CC51" s="26">
        <v>126040.8547260974</v>
      </c>
      <c r="CD51" s="24">
        <v>10385.100268341659</v>
      </c>
      <c r="CE51" s="25">
        <v>11942.865308592905</v>
      </c>
      <c r="CF51" s="25">
        <v>12981.375335427072</v>
      </c>
      <c r="CG51" s="25">
        <v>13472.107577024641</v>
      </c>
      <c r="CH51" s="25">
        <v>16342.250254300328</v>
      </c>
      <c r="CI51" s="25">
        <v>17617.371446878376</v>
      </c>
      <c r="CJ51" s="25">
        <v>18653.68741434181</v>
      </c>
      <c r="CK51" s="25">
        <v>19690.003381805243</v>
      </c>
      <c r="CL51" s="25">
        <v>20891.193161453088</v>
      </c>
      <c r="CM51" s="25">
        <v>27755.789601856064</v>
      </c>
      <c r="CN51" s="25">
        <v>30930.911623968252</v>
      </c>
      <c r="CO51" s="25">
        <v>56662.990076380243</v>
      </c>
      <c r="CP51" s="25">
        <v>62309.131647469883</v>
      </c>
      <c r="CQ51" s="25">
        <v>77207.33</v>
      </c>
      <c r="CR51" s="25">
        <v>90122.21</v>
      </c>
      <c r="CS51" s="26">
        <v>98233.208900000012</v>
      </c>
      <c r="CT51" s="24">
        <v>12973.453745217479</v>
      </c>
      <c r="CU51" s="25">
        <v>14523.147352339736</v>
      </c>
      <c r="CV51" s="25">
        <v>15556.276423754574</v>
      </c>
      <c r="CW51" s="25">
        <v>16038.883880175154</v>
      </c>
      <c r="CX51" s="25">
        <v>19652.320394815761</v>
      </c>
      <c r="CY51" s="25">
        <v>20162.669401713829</v>
      </c>
      <c r="CZ51" s="25">
        <v>21193.615782098495</v>
      </c>
      <c r="DA51" s="25">
        <v>22224.562162483166</v>
      </c>
      <c r="DB51" s="25">
        <v>23906.255259726091</v>
      </c>
      <c r="DC51" s="25">
        <v>31636.810249216654</v>
      </c>
      <c r="DD51" s="25">
        <v>35255.901414432687</v>
      </c>
      <c r="DE51" s="25">
        <v>61172.580682008687</v>
      </c>
      <c r="DF51" s="25">
        <v>67260.415963285879</v>
      </c>
      <c r="DG51" s="25">
        <v>84313.365666427504</v>
      </c>
      <c r="DH51" s="25">
        <v>99140.698270485009</v>
      </c>
      <c r="DI51" s="26">
        <v>110231.44906059347</v>
      </c>
      <c r="DJ51" s="24">
        <v>15615.616776286557</v>
      </c>
      <c r="DK51" s="25">
        <v>17165.310383408814</v>
      </c>
      <c r="DL51" s="25">
        <v>18198.439454823656</v>
      </c>
      <c r="DM51" s="25">
        <v>18675.464815349605</v>
      </c>
      <c r="DN51" s="25">
        <v>22174.009428899153</v>
      </c>
      <c r="DO51" s="25">
        <v>22799.250336888283</v>
      </c>
      <c r="DP51" s="25">
        <v>23830.196717272949</v>
      </c>
      <c r="DQ51" s="25">
        <v>24861.143097657619</v>
      </c>
      <c r="DR51" s="25">
        <v>30078.2029967829</v>
      </c>
      <c r="DS51" s="25">
        <v>35106.653057963937</v>
      </c>
      <c r="DT51" s="25">
        <v>39122.676700092263</v>
      </c>
      <c r="DU51" s="25">
        <v>64329.294105948597</v>
      </c>
      <c r="DV51" s="25">
        <v>70726.314984357072</v>
      </c>
      <c r="DW51" s="25">
        <v>97911.075634399182</v>
      </c>
      <c r="DX51" s="25">
        <v>111618.62622321506</v>
      </c>
      <c r="DY51" s="26">
        <v>123117.29590023434</v>
      </c>
      <c r="DZ51" s="24">
        <v>18017.254634159617</v>
      </c>
      <c r="EA51" s="25">
        <v>19566.948241281876</v>
      </c>
      <c r="EB51" s="25">
        <v>20600.077312696718</v>
      </c>
      <c r="EC51" s="25">
        <v>21072.028734684747</v>
      </c>
      <c r="ED51" s="25">
        <v>24692.751177055619</v>
      </c>
      <c r="EE51" s="25">
        <v>25195.814256223421</v>
      </c>
      <c r="EF51" s="25">
        <v>26226.760636608091</v>
      </c>
      <c r="EG51" s="25">
        <v>27257.707016992757</v>
      </c>
      <c r="EH51" s="25">
        <v>32709.348347454994</v>
      </c>
      <c r="EI51" s="25">
        <v>38856.653057963937</v>
      </c>
      <c r="EJ51" s="25">
        <v>43301.657743460761</v>
      </c>
      <c r="EK51" s="25">
        <v>69143.974105948597</v>
      </c>
      <c r="EL51" s="25">
        <v>76096.534984357073</v>
      </c>
      <c r="EM51" s="25">
        <v>104484.96563439918</v>
      </c>
      <c r="EN51" s="25">
        <v>118709.16842321506</v>
      </c>
      <c r="EO51" s="26">
        <v>130894.85590023434</v>
      </c>
      <c r="EP51" s="24">
        <v>20418.892492032675</v>
      </c>
      <c r="EQ51" s="25">
        <v>21968.586099154934</v>
      </c>
      <c r="ER51" s="25">
        <v>23001.715170569776</v>
      </c>
      <c r="ES51" s="25">
        <v>23468.592654019885</v>
      </c>
      <c r="ET51" s="25">
        <v>27211.492925212086</v>
      </c>
      <c r="EU51" s="25">
        <v>27592.378175558562</v>
      </c>
      <c r="EV51" s="25">
        <v>28623.324555943225</v>
      </c>
      <c r="EW51" s="25">
        <v>29654.270936327895</v>
      </c>
      <c r="EX51" s="25">
        <v>35340.493698127088</v>
      </c>
      <c r="EY51" s="25">
        <v>42606.653057963937</v>
      </c>
      <c r="EZ51" s="25">
        <v>47480.638786829259</v>
      </c>
      <c r="FA51" s="25">
        <v>73958.65410594859</v>
      </c>
      <c r="FB51" s="25">
        <v>81466.754984357074</v>
      </c>
      <c r="FC51" s="25">
        <v>111058.85563439918</v>
      </c>
      <c r="FD51" s="25">
        <v>125799.71062321505</v>
      </c>
      <c r="FE51" s="26">
        <v>138672.41590023434</v>
      </c>
    </row>
    <row r="52" spans="1:161">
      <c r="A52" s="12">
        <v>43</v>
      </c>
      <c r="B52" s="24">
        <v>8160.2270803053398</v>
      </c>
      <c r="C52" s="25">
        <v>9384.2611423511407</v>
      </c>
      <c r="D52" s="25">
        <v>10200.283850381675</v>
      </c>
      <c r="E52" s="25">
        <v>10585.883066912193</v>
      </c>
      <c r="F52" s="25">
        <v>12703.059680294633</v>
      </c>
      <c r="G52" s="25">
        <v>13843.07785673133</v>
      </c>
      <c r="H52" s="25">
        <v>14657.376554186118</v>
      </c>
      <c r="I52" s="25">
        <v>15471.6752516409</v>
      </c>
      <c r="J52" s="25">
        <v>15975.074350739693</v>
      </c>
      <c r="K52" s="25">
        <v>18492.069846233659</v>
      </c>
      <c r="L52" s="25">
        <v>20607.469157348445</v>
      </c>
      <c r="M52" s="25">
        <v>41309.450998167151</v>
      </c>
      <c r="N52" s="25">
        <v>44663.171710711809</v>
      </c>
      <c r="O52" s="25">
        <v>58019.476647999989</v>
      </c>
      <c r="P52" s="25">
        <v>65860.879096000004</v>
      </c>
      <c r="Q52" s="26">
        <v>80309.403801438893</v>
      </c>
      <c r="R52" s="24">
        <v>10186.684600226767</v>
      </c>
      <c r="S52" s="25">
        <v>11714.687290260779</v>
      </c>
      <c r="T52" s="25">
        <v>12733.355750283456</v>
      </c>
      <c r="U52" s="25">
        <v>13214.712158902415</v>
      </c>
      <c r="V52" s="25">
        <v>15857.654590682898</v>
      </c>
      <c r="W52" s="25">
        <v>17280.777438564695</v>
      </c>
      <c r="X52" s="25">
        <v>18297.293758480271</v>
      </c>
      <c r="Y52" s="25">
        <v>19313.810078395836</v>
      </c>
      <c r="Z52" s="25">
        <v>20492.050164106862</v>
      </c>
      <c r="AA52" s="25">
        <v>23937.295142274259</v>
      </c>
      <c r="AB52" s="25">
        <v>27445.94063772041</v>
      </c>
      <c r="AC52" s="25">
        <v>46165.455146427434</v>
      </c>
      <c r="AD52" s="25">
        <v>50096.868443728847</v>
      </c>
      <c r="AE52" s="25">
        <v>67917.235647999987</v>
      </c>
      <c r="AF52" s="25">
        <v>81146.582095999998</v>
      </c>
      <c r="AG52" s="26">
        <v>92990.077101438888</v>
      </c>
      <c r="AH52" s="24">
        <v>13230.273604237262</v>
      </c>
      <c r="AI52" s="25">
        <v>15214.814644872849</v>
      </c>
      <c r="AJ52" s="25">
        <v>16537.842005296574</v>
      </c>
      <c r="AK52" s="25">
        <v>17163.018619387491</v>
      </c>
      <c r="AL52" s="25">
        <v>20595.622343264989</v>
      </c>
      <c r="AM52" s="25">
        <v>22443.947425352875</v>
      </c>
      <c r="AN52" s="25">
        <v>23764.179626844219</v>
      </c>
      <c r="AO52" s="25">
        <v>25084.411828335567</v>
      </c>
      <c r="AP52" s="25">
        <v>26614.687803022156</v>
      </c>
      <c r="AQ52" s="25">
        <v>29045.108432809604</v>
      </c>
      <c r="AR52" s="25">
        <v>35646.26944026634</v>
      </c>
      <c r="AS52" s="25">
        <v>51021.459294687716</v>
      </c>
      <c r="AT52" s="25">
        <v>55530.565176745884</v>
      </c>
      <c r="AU52" s="25">
        <v>77814.994647999993</v>
      </c>
      <c r="AV52" s="25">
        <v>94157.385833032284</v>
      </c>
      <c r="AW52" s="26">
        <v>111590.59207335838</v>
      </c>
      <c r="AX52" s="24">
        <v>15631.911462110322</v>
      </c>
      <c r="AY52" s="25">
        <v>17653.183452843594</v>
      </c>
      <c r="AZ52" s="25">
        <v>19000.698113332441</v>
      </c>
      <c r="BA52" s="25">
        <v>19632.889236015424</v>
      </c>
      <c r="BB52" s="25">
        <v>23114.364091421456</v>
      </c>
      <c r="BC52" s="25">
        <v>25011.560305037874</v>
      </c>
      <c r="BD52" s="25">
        <v>26356.228072293485</v>
      </c>
      <c r="BE52" s="25">
        <v>27700.895839549095</v>
      </c>
      <c r="BF52" s="25">
        <v>29390.790570613648</v>
      </c>
      <c r="BG52" s="25">
        <v>31734.899141315931</v>
      </c>
      <c r="BH52" s="25">
        <v>38342.169040213739</v>
      </c>
      <c r="BI52" s="25">
        <v>55836.139294687717</v>
      </c>
      <c r="BJ52" s="25">
        <v>60900.785176745885</v>
      </c>
      <c r="BK52" s="25">
        <v>84388.884647999992</v>
      </c>
      <c r="BL52" s="25">
        <v>101247.92803303228</v>
      </c>
      <c r="BM52" s="26">
        <v>119368.15207335837</v>
      </c>
      <c r="BN52" s="24">
        <v>18033.549319983384</v>
      </c>
      <c r="BO52" s="25">
        <v>20091.55226081434</v>
      </c>
      <c r="BP52" s="25">
        <v>21463.554221368307</v>
      </c>
      <c r="BQ52" s="25">
        <v>22102.759852643361</v>
      </c>
      <c r="BR52" s="25">
        <v>25633.105839577922</v>
      </c>
      <c r="BS52" s="25">
        <v>27579.173184722877</v>
      </c>
      <c r="BT52" s="25">
        <v>28948.27651774275</v>
      </c>
      <c r="BU52" s="25">
        <v>30317.379850762627</v>
      </c>
      <c r="BV52" s="25">
        <v>32166.893338205144</v>
      </c>
      <c r="BW52" s="25">
        <v>34424.689849822258</v>
      </c>
      <c r="BX52" s="25">
        <v>41038.068640161131</v>
      </c>
      <c r="BY52" s="25">
        <v>60650.819294687717</v>
      </c>
      <c r="BZ52" s="25">
        <v>66271.005176745879</v>
      </c>
      <c r="CA52" s="25">
        <v>90962.774647999991</v>
      </c>
      <c r="CB52" s="25">
        <v>108338.47023303228</v>
      </c>
      <c r="CC52" s="26">
        <v>127145.71207335837</v>
      </c>
      <c r="CD52" s="24">
        <v>10987.549500107167</v>
      </c>
      <c r="CE52" s="25">
        <v>12635.681925123243</v>
      </c>
      <c r="CF52" s="25">
        <v>13734.436875133959</v>
      </c>
      <c r="CG52" s="25">
        <v>14253.636946055651</v>
      </c>
      <c r="CH52" s="25">
        <v>17304.720584801962</v>
      </c>
      <c r="CI52" s="25">
        <v>18639.371390995842</v>
      </c>
      <c r="CJ52" s="25">
        <v>19735.805002230896</v>
      </c>
      <c r="CK52" s="25">
        <v>20832.238613465946</v>
      </c>
      <c r="CL52" s="25">
        <v>22103.110518587288</v>
      </c>
      <c r="CM52" s="25">
        <v>28631.875711235123</v>
      </c>
      <c r="CN52" s="25">
        <v>31907.217555555864</v>
      </c>
      <c r="CO52" s="25">
        <v>57836.345361878368</v>
      </c>
      <c r="CP52" s="25">
        <v>63643.456818527615</v>
      </c>
      <c r="CQ52" s="25">
        <v>79631.445000000007</v>
      </c>
      <c r="CR52" s="25">
        <v>92650.714999999997</v>
      </c>
      <c r="CS52" s="26">
        <v>102842.29365000001</v>
      </c>
      <c r="CT52" s="24">
        <v>13572.781435182935</v>
      </c>
      <c r="CU52" s="25">
        <v>15212.374195800008</v>
      </c>
      <c r="CV52" s="25">
        <v>16305.436036211395</v>
      </c>
      <c r="CW52" s="25">
        <v>16816.36381820888</v>
      </c>
      <c r="CX52" s="25">
        <v>20654.455604264112</v>
      </c>
      <c r="CY52" s="25">
        <v>21179.373936065618</v>
      </c>
      <c r="CZ52" s="25">
        <v>22270.126465529811</v>
      </c>
      <c r="DA52" s="25">
        <v>23360.878994993996</v>
      </c>
      <c r="DB52" s="25">
        <v>25158.924271536529</v>
      </c>
      <c r="DC52" s="25">
        <v>32270.727544747086</v>
      </c>
      <c r="DD52" s="25">
        <v>35962.335644055383</v>
      </c>
      <c r="DE52" s="25">
        <v>63231.905526612012</v>
      </c>
      <c r="DF52" s="25">
        <v>69680.897632990993</v>
      </c>
      <c r="DG52" s="25">
        <v>90628.955000000002</v>
      </c>
      <c r="DH52" s="25">
        <v>105190.38499999999</v>
      </c>
      <c r="DI52" s="26">
        <v>116931.93065000001</v>
      </c>
      <c r="DJ52" s="24">
        <v>16214.944466252015</v>
      </c>
      <c r="DK52" s="25">
        <v>17854.537226869092</v>
      </c>
      <c r="DL52" s="25">
        <v>18947.599067280473</v>
      </c>
      <c r="DM52" s="25">
        <v>19452.944753383334</v>
      </c>
      <c r="DN52" s="25">
        <v>23170.978963392998</v>
      </c>
      <c r="DO52" s="25">
        <v>23815.954871240076</v>
      </c>
      <c r="DP52" s="25">
        <v>24906.707400704261</v>
      </c>
      <c r="DQ52" s="25">
        <v>25997.45993016845</v>
      </c>
      <c r="DR52" s="25">
        <v>31324.414914900204</v>
      </c>
      <c r="DS52" s="25">
        <v>35505.878898333824</v>
      </c>
      <c r="DT52" s="25">
        <v>39567.571958473229</v>
      </c>
      <c r="DU52" s="25">
        <v>67008.797641925557</v>
      </c>
      <c r="DV52" s="25">
        <v>73907.106203115356</v>
      </c>
      <c r="DW52" s="25">
        <v>98890.186390743169</v>
      </c>
      <c r="DX52" s="25">
        <v>112734.8124854472</v>
      </c>
      <c r="DY52" s="26">
        <v>128203.64025000001</v>
      </c>
      <c r="DZ52" s="24">
        <v>18616.582324125073</v>
      </c>
      <c r="EA52" s="25">
        <v>20256.17508474215</v>
      </c>
      <c r="EB52" s="25">
        <v>21349.236925153535</v>
      </c>
      <c r="EC52" s="25">
        <v>21849.508672718472</v>
      </c>
      <c r="ED52" s="25">
        <v>25689.720711549464</v>
      </c>
      <c r="EE52" s="25">
        <v>26212.518790575214</v>
      </c>
      <c r="EF52" s="25">
        <v>27303.271320039399</v>
      </c>
      <c r="EG52" s="25">
        <v>28394.023849503588</v>
      </c>
      <c r="EH52" s="25">
        <v>33955.560265572298</v>
      </c>
      <c r="EI52" s="25">
        <v>39255.878898333824</v>
      </c>
      <c r="EJ52" s="25">
        <v>43746.553001841719</v>
      </c>
      <c r="EK52" s="25">
        <v>71823.47764192555</v>
      </c>
      <c r="EL52" s="25">
        <v>79277.326203115357</v>
      </c>
      <c r="EM52" s="25">
        <v>105464.07639074317</v>
      </c>
      <c r="EN52" s="25">
        <v>119825.35468544719</v>
      </c>
      <c r="EO52" s="26">
        <v>135981.20025000002</v>
      </c>
      <c r="EP52" s="24">
        <v>21018.220181998135</v>
      </c>
      <c r="EQ52" s="25">
        <v>22657.812942615212</v>
      </c>
      <c r="ER52" s="25">
        <v>23750.874783026593</v>
      </c>
      <c r="ES52" s="25">
        <v>24246.072592053613</v>
      </c>
      <c r="ET52" s="25">
        <v>28208.46245970593</v>
      </c>
      <c r="EU52" s="25">
        <v>28609.082709910352</v>
      </c>
      <c r="EV52" s="25">
        <v>29699.835239374541</v>
      </c>
      <c r="EW52" s="25">
        <v>30790.587768838726</v>
      </c>
      <c r="EX52" s="25">
        <v>36586.705616244384</v>
      </c>
      <c r="EY52" s="25">
        <v>43005.878898333824</v>
      </c>
      <c r="EZ52" s="25">
        <v>47925.534045210217</v>
      </c>
      <c r="FA52" s="25">
        <v>76638.157641925543</v>
      </c>
      <c r="FB52" s="25">
        <v>84647.546203115358</v>
      </c>
      <c r="FC52" s="25">
        <v>112037.96639074317</v>
      </c>
      <c r="FD52" s="25">
        <v>126915.89688544719</v>
      </c>
      <c r="FE52" s="26">
        <v>143758.76025000002</v>
      </c>
    </row>
    <row r="53" spans="1:161">
      <c r="A53" s="12">
        <v>44</v>
      </c>
      <c r="B53" s="24">
        <v>8651.2125015608126</v>
      </c>
      <c r="C53" s="25">
        <v>9948.8943767949349</v>
      </c>
      <c r="D53" s="25">
        <v>10814.015626951019</v>
      </c>
      <c r="E53" s="25">
        <v>11222.815618643901</v>
      </c>
      <c r="F53" s="25">
        <v>13467.378742372684</v>
      </c>
      <c r="G53" s="25">
        <v>14675.989655149719</v>
      </c>
      <c r="H53" s="25">
        <v>15539.283164276174</v>
      </c>
      <c r="I53" s="25">
        <v>16402.576673402626</v>
      </c>
      <c r="J53" s="25">
        <v>16854.780633711183</v>
      </c>
      <c r="K53" s="25">
        <v>19115.800435253968</v>
      </c>
      <c r="L53" s="25">
        <v>21302.551372731094</v>
      </c>
      <c r="M53" s="25">
        <v>42135.640018130493</v>
      </c>
      <c r="N53" s="25">
        <v>45556.435144926043</v>
      </c>
      <c r="O53" s="25">
        <v>58599.671414479992</v>
      </c>
      <c r="P53" s="25">
        <v>67438.891164000001</v>
      </c>
      <c r="Q53" s="26">
        <v>81915.591877467668</v>
      </c>
      <c r="R53" s="24">
        <v>10733.550258907877</v>
      </c>
      <c r="S53" s="25">
        <v>12343.582797744059</v>
      </c>
      <c r="T53" s="25">
        <v>13416.937823634846</v>
      </c>
      <c r="U53" s="25">
        <v>13924.135543709928</v>
      </c>
      <c r="V53" s="25">
        <v>16708.962652451919</v>
      </c>
      <c r="W53" s="25">
        <v>18208.484941774524</v>
      </c>
      <c r="X53" s="25">
        <v>19279.572291290671</v>
      </c>
      <c r="Y53" s="25">
        <v>20350.659640806818</v>
      </c>
      <c r="Z53" s="25">
        <v>21592.152793226371</v>
      </c>
      <c r="AA53" s="25">
        <v>24686.459294960681</v>
      </c>
      <c r="AB53" s="25">
        <v>28919.358436936011</v>
      </c>
      <c r="AC53" s="25">
        <v>46991.644166390775</v>
      </c>
      <c r="AD53" s="25">
        <v>50990.13187794308</v>
      </c>
      <c r="AE53" s="25">
        <v>68497.430414479983</v>
      </c>
      <c r="AF53" s="25">
        <v>81524.594163999995</v>
      </c>
      <c r="AG53" s="26">
        <v>94596.265177467663</v>
      </c>
      <c r="AH53" s="24">
        <v>13980.906543746762</v>
      </c>
      <c r="AI53" s="25">
        <v>16078.042525308772</v>
      </c>
      <c r="AJ53" s="25">
        <v>17476.133179683453</v>
      </c>
      <c r="AK53" s="25">
        <v>18136.779820592052</v>
      </c>
      <c r="AL53" s="25">
        <v>21764.135784710466</v>
      </c>
      <c r="AM53" s="25">
        <v>23717.327457697305</v>
      </c>
      <c r="AN53" s="25">
        <v>25112.464366973618</v>
      </c>
      <c r="AO53" s="25">
        <v>26507.601276249919</v>
      </c>
      <c r="AP53" s="25">
        <v>28124.699004401369</v>
      </c>
      <c r="AQ53" s="25">
        <v>30693.012004078861</v>
      </c>
      <c r="AR53" s="25">
        <v>37668.69655046043</v>
      </c>
      <c r="AS53" s="25">
        <v>51847.648314651058</v>
      </c>
      <c r="AT53" s="25">
        <v>56423.828610960118</v>
      </c>
      <c r="AU53" s="25">
        <v>78395.189414479973</v>
      </c>
      <c r="AV53" s="25">
        <v>95098.959691362601</v>
      </c>
      <c r="AW53" s="26">
        <v>112706.49799409196</v>
      </c>
      <c r="AX53" s="24">
        <v>16382.544401619822</v>
      </c>
      <c r="AY53" s="25">
        <v>18516.411333279517</v>
      </c>
      <c r="AZ53" s="25">
        <v>19938.98928771932</v>
      </c>
      <c r="BA53" s="25">
        <v>20606.650437219989</v>
      </c>
      <c r="BB53" s="25">
        <v>24282.877532866936</v>
      </c>
      <c r="BC53" s="25">
        <v>26284.940337382304</v>
      </c>
      <c r="BD53" s="25">
        <v>27704.512812422883</v>
      </c>
      <c r="BE53" s="25">
        <v>29124.085287463451</v>
      </c>
      <c r="BF53" s="25">
        <v>30900.801771992865</v>
      </c>
      <c r="BG53" s="25">
        <v>33382.802712585188</v>
      </c>
      <c r="BH53" s="25">
        <v>40364.596150407822</v>
      </c>
      <c r="BI53" s="25">
        <v>56662.328314651058</v>
      </c>
      <c r="BJ53" s="25">
        <v>61794.048610960119</v>
      </c>
      <c r="BK53" s="25">
        <v>84969.079414479973</v>
      </c>
      <c r="BL53" s="25">
        <v>102189.5018913626</v>
      </c>
      <c r="BM53" s="26">
        <v>120484.05799409196</v>
      </c>
      <c r="BN53" s="24">
        <v>18784.182259492882</v>
      </c>
      <c r="BO53" s="25">
        <v>20954.780141250263</v>
      </c>
      <c r="BP53" s="25">
        <v>22401.845395755186</v>
      </c>
      <c r="BQ53" s="25">
        <v>23076.521053847922</v>
      </c>
      <c r="BR53" s="25">
        <v>26801.619281023399</v>
      </c>
      <c r="BS53" s="25">
        <v>28852.553217067307</v>
      </c>
      <c r="BT53" s="25">
        <v>30296.561257872145</v>
      </c>
      <c r="BU53" s="25">
        <v>31740.569298676979</v>
      </c>
      <c r="BV53" s="25">
        <v>33676.904539584357</v>
      </c>
      <c r="BW53" s="25">
        <v>36072.593421091515</v>
      </c>
      <c r="BX53" s="25">
        <v>43060.495750355221</v>
      </c>
      <c r="BY53" s="25">
        <v>61477.008314651059</v>
      </c>
      <c r="BZ53" s="25">
        <v>67164.26861096012</v>
      </c>
      <c r="CA53" s="25">
        <v>91542.969414479972</v>
      </c>
      <c r="CB53" s="25">
        <v>109280.04409136259</v>
      </c>
      <c r="CC53" s="26">
        <v>128261.61799409195</v>
      </c>
      <c r="CD53" s="24">
        <v>11634.656858898741</v>
      </c>
      <c r="CE53" s="25">
        <v>13379.855387733553</v>
      </c>
      <c r="CF53" s="25">
        <v>14543.321073623427</v>
      </c>
      <c r="CG53" s="25">
        <v>15093.099226270731</v>
      </c>
      <c r="CH53" s="25">
        <v>18335.927389956385</v>
      </c>
      <c r="CI53" s="25">
        <v>19737.129757430954</v>
      </c>
      <c r="CJ53" s="25">
        <v>20898.137390221014</v>
      </c>
      <c r="CK53" s="25">
        <v>22059.145023011068</v>
      </c>
      <c r="CL53" s="25">
        <v>23404.86442364335</v>
      </c>
      <c r="CM53" s="25">
        <v>29536.77600328995</v>
      </c>
      <c r="CN53" s="25">
        <v>32915.633866658725</v>
      </c>
      <c r="CO53" s="25">
        <v>59076.579607971405</v>
      </c>
      <c r="CP53" s="25">
        <v>65053.417704193678</v>
      </c>
      <c r="CQ53" s="25">
        <v>80725.896340653358</v>
      </c>
      <c r="CR53" s="25">
        <v>95695.12000000001</v>
      </c>
      <c r="CS53" s="26">
        <v>103350.72960000001</v>
      </c>
      <c r="CT53" s="24">
        <v>14216.535859713687</v>
      </c>
      <c r="CU53" s="25">
        <v>15952.69178401038</v>
      </c>
      <c r="CV53" s="25">
        <v>17110.129066874841</v>
      </c>
      <c r="CW53" s="25">
        <v>17651.476492749174</v>
      </c>
      <c r="CX53" s="25">
        <v>21728.160023941538</v>
      </c>
      <c r="CY53" s="25">
        <v>22271.444356618318</v>
      </c>
      <c r="CZ53" s="25">
        <v>23426.436322585603</v>
      </c>
      <c r="DA53" s="25">
        <v>24581.428288552885</v>
      </c>
      <c r="DB53" s="25">
        <v>26501.0547961333</v>
      </c>
      <c r="DC53" s="25">
        <v>33194.250076790944</v>
      </c>
      <c r="DD53" s="25">
        <v>36991.504485264704</v>
      </c>
      <c r="DE53" s="25">
        <v>64472.13977270505</v>
      </c>
      <c r="DF53" s="25">
        <v>71090.858518657056</v>
      </c>
      <c r="DG53" s="25">
        <v>91723.406340653353</v>
      </c>
      <c r="DH53" s="25">
        <v>108234.79000000001</v>
      </c>
      <c r="DI53" s="26">
        <v>117440.36660000001</v>
      </c>
      <c r="DJ53" s="24">
        <v>16858.698890782769</v>
      </c>
      <c r="DK53" s="25">
        <v>18594.85481507946</v>
      </c>
      <c r="DL53" s="25">
        <v>19752.292097943922</v>
      </c>
      <c r="DM53" s="25">
        <v>20288.057427923624</v>
      </c>
      <c r="DN53" s="25">
        <v>24239.14879255111</v>
      </c>
      <c r="DO53" s="25">
        <v>24908.025291792772</v>
      </c>
      <c r="DP53" s="25">
        <v>26063.017257760057</v>
      </c>
      <c r="DQ53" s="25">
        <v>27218.009223727342</v>
      </c>
      <c r="DR53" s="25">
        <v>32659.627201347848</v>
      </c>
      <c r="DS53" s="25">
        <v>36453.191894141863</v>
      </c>
      <c r="DT53" s="25">
        <v>40623.252772238135</v>
      </c>
      <c r="DU53" s="25">
        <v>68249.031888018595</v>
      </c>
      <c r="DV53" s="25">
        <v>75317.067088781419</v>
      </c>
      <c r="DW53" s="25">
        <v>101621.16534065334</v>
      </c>
      <c r="DX53" s="25">
        <v>115848.1284883448</v>
      </c>
      <c r="DY53" s="26">
        <v>128712.07620000001</v>
      </c>
      <c r="DZ53" s="24">
        <v>19260.336748655827</v>
      </c>
      <c r="EA53" s="25">
        <v>20996.492672952518</v>
      </c>
      <c r="EB53" s="25">
        <v>22153.929955816981</v>
      </c>
      <c r="EC53" s="25">
        <v>22684.621347258766</v>
      </c>
      <c r="ED53" s="25">
        <v>26757.89054070758</v>
      </c>
      <c r="EE53" s="25">
        <v>27304.58921112791</v>
      </c>
      <c r="EF53" s="25">
        <v>28459.581177095195</v>
      </c>
      <c r="EG53" s="25">
        <v>29614.573143062476</v>
      </c>
      <c r="EH53" s="25">
        <v>35290.772552019938</v>
      </c>
      <c r="EI53" s="25">
        <v>40203.191894141863</v>
      </c>
      <c r="EJ53" s="25">
        <v>44802.233815606633</v>
      </c>
      <c r="EK53" s="25">
        <v>73063.711888018588</v>
      </c>
      <c r="EL53" s="25">
        <v>80687.287088781421</v>
      </c>
      <c r="EM53" s="25">
        <v>108195.05534065334</v>
      </c>
      <c r="EN53" s="25">
        <v>122938.67068834479</v>
      </c>
      <c r="EO53" s="26">
        <v>136489.63620000001</v>
      </c>
      <c r="EP53" s="24">
        <v>21661.974606528889</v>
      </c>
      <c r="EQ53" s="25">
        <v>23398.130530825576</v>
      </c>
      <c r="ER53" s="25">
        <v>24555.567813690042</v>
      </c>
      <c r="ES53" s="25">
        <v>25081.185266593904</v>
      </c>
      <c r="ET53" s="25">
        <v>29276.632288864046</v>
      </c>
      <c r="EU53" s="25">
        <v>29701.153130463048</v>
      </c>
      <c r="EV53" s="25">
        <v>30856.145096430333</v>
      </c>
      <c r="EW53" s="25">
        <v>32011.137062397618</v>
      </c>
      <c r="EX53" s="25">
        <v>37921.917902692032</v>
      </c>
      <c r="EY53" s="25">
        <v>43953.191894141863</v>
      </c>
      <c r="EZ53" s="25">
        <v>48981.21485897513</v>
      </c>
      <c r="FA53" s="25">
        <v>77878.391888018581</v>
      </c>
      <c r="FB53" s="25">
        <v>86057.507088781422</v>
      </c>
      <c r="FC53" s="25">
        <v>114768.94534065334</v>
      </c>
      <c r="FD53" s="25">
        <v>130029.21288834479</v>
      </c>
      <c r="FE53" s="26">
        <v>144267.19620000001</v>
      </c>
    </row>
    <row r="54" spans="1:161">
      <c r="A54" s="12">
        <v>45</v>
      </c>
      <c r="B54" s="24">
        <v>9174.9119364373037</v>
      </c>
      <c r="C54" s="25">
        <v>10551.148726902898</v>
      </c>
      <c r="D54" s="25">
        <v>11468.639920546628</v>
      </c>
      <c r="E54" s="25">
        <v>11902.186538748627</v>
      </c>
      <c r="F54" s="25">
        <v>14282.623846498353</v>
      </c>
      <c r="G54" s="25">
        <v>15564.39778144051</v>
      </c>
      <c r="H54" s="25">
        <v>16479.950592113484</v>
      </c>
      <c r="I54" s="25">
        <v>17395.503402786457</v>
      </c>
      <c r="J54" s="25">
        <v>17853.279808122941</v>
      </c>
      <c r="K54" s="25">
        <v>20142.161834805371</v>
      </c>
      <c r="L54" s="25">
        <v>22446.323328029888</v>
      </c>
      <c r="M54" s="25">
        <v>42978.352818493106</v>
      </c>
      <c r="N54" s="25">
        <v>46467.563847824567</v>
      </c>
      <c r="O54" s="25">
        <v>59771.664842769591</v>
      </c>
      <c r="P54" s="25">
        <v>69077.403232000011</v>
      </c>
      <c r="Q54" s="26">
        <v>83553.903715017019</v>
      </c>
      <c r="R54" s="24">
        <v>11319.96336484448</v>
      </c>
      <c r="S54" s="25">
        <v>13017.957869571153</v>
      </c>
      <c r="T54" s="25">
        <v>14149.954206055601</v>
      </c>
      <c r="U54" s="25">
        <v>14684.861992527996</v>
      </c>
      <c r="V54" s="25">
        <v>17621.834391033593</v>
      </c>
      <c r="W54" s="25">
        <v>19203.281067151991</v>
      </c>
      <c r="X54" s="25">
        <v>20332.885835807992</v>
      </c>
      <c r="Y54" s="25">
        <v>21462.490604463994</v>
      </c>
      <c r="Z54" s="25">
        <v>22771.811068252886</v>
      </c>
      <c r="AA54" s="25">
        <v>25354.118176832249</v>
      </c>
      <c r="AB54" s="25">
        <v>30499.328753711998</v>
      </c>
      <c r="AC54" s="25">
        <v>49212.301117830008</v>
      </c>
      <c r="AD54" s="25">
        <v>53423.89486563336</v>
      </c>
      <c r="AE54" s="25">
        <v>70888.230256537383</v>
      </c>
      <c r="AF54" s="25">
        <v>82558.448468278133</v>
      </c>
      <c r="AG54" s="26">
        <v>98188.340409503202</v>
      </c>
      <c r="AH54" s="24">
        <v>14693.414454766442</v>
      </c>
      <c r="AI54" s="25">
        <v>16897.426622981413</v>
      </c>
      <c r="AJ54" s="25">
        <v>18366.768068458052</v>
      </c>
      <c r="AK54" s="25">
        <v>19061.083195495445</v>
      </c>
      <c r="AL54" s="25">
        <v>22873.299834594531</v>
      </c>
      <c r="AM54" s="25">
        <v>24926.031871032505</v>
      </c>
      <c r="AN54" s="25">
        <v>26392.269039916773</v>
      </c>
      <c r="AO54" s="25">
        <v>27858.506208801035</v>
      </c>
      <c r="AP54" s="25">
        <v>29558.015969433683</v>
      </c>
      <c r="AQ54" s="25">
        <v>32257.217715453833</v>
      </c>
      <c r="AR54" s="25">
        <v>39588.403559875158</v>
      </c>
      <c r="AS54" s="25">
        <v>55446.24941716691</v>
      </c>
      <c r="AT54" s="25">
        <v>60380.225883442152</v>
      </c>
      <c r="AU54" s="25">
        <v>82004.795670305175</v>
      </c>
      <c r="AV54" s="25">
        <v>97839.493704556255</v>
      </c>
      <c r="AW54" s="26">
        <v>116362.37952131146</v>
      </c>
      <c r="AX54" s="24">
        <v>17095.052312639502</v>
      </c>
      <c r="AY54" s="25">
        <v>19335.795430952156</v>
      </c>
      <c r="AZ54" s="25">
        <v>20829.624176493919</v>
      </c>
      <c r="BA54" s="25">
        <v>21530.953812123378</v>
      </c>
      <c r="BB54" s="25">
        <v>25392.041582750993</v>
      </c>
      <c r="BC54" s="25">
        <v>27493.644750717503</v>
      </c>
      <c r="BD54" s="25">
        <v>28984.317485366035</v>
      </c>
      <c r="BE54" s="25">
        <v>30474.990220014563</v>
      </c>
      <c r="BF54" s="25">
        <v>32334.118737025176</v>
      </c>
      <c r="BG54" s="25">
        <v>34947.008423960157</v>
      </c>
      <c r="BH54" s="25">
        <v>42284.30315982255</v>
      </c>
      <c r="BI54" s="25">
        <v>60260.92941716691</v>
      </c>
      <c r="BJ54" s="25">
        <v>65750.445883442153</v>
      </c>
      <c r="BK54" s="25">
        <v>88578.685670305174</v>
      </c>
      <c r="BL54" s="25">
        <v>104930.03590455625</v>
      </c>
      <c r="BM54" s="26">
        <v>124139.93952131146</v>
      </c>
      <c r="BN54" s="24">
        <v>19496.69017051256</v>
      </c>
      <c r="BO54" s="25">
        <v>21774.164238922902</v>
      </c>
      <c r="BP54" s="25">
        <v>23292.480284529785</v>
      </c>
      <c r="BQ54" s="25">
        <v>24000.824428751312</v>
      </c>
      <c r="BR54" s="25">
        <v>27910.783330907459</v>
      </c>
      <c r="BS54" s="25">
        <v>30061.257630402499</v>
      </c>
      <c r="BT54" s="25">
        <v>31576.3659308153</v>
      </c>
      <c r="BU54" s="25">
        <v>33091.474231228094</v>
      </c>
      <c r="BV54" s="25">
        <v>35110.221504616675</v>
      </c>
      <c r="BW54" s="25">
        <v>37636.799132466484</v>
      </c>
      <c r="BX54" s="25">
        <v>44980.202759769949</v>
      </c>
      <c r="BY54" s="25">
        <v>65075.60941716691</v>
      </c>
      <c r="BZ54" s="25">
        <v>71120.665883442154</v>
      </c>
      <c r="CA54" s="25">
        <v>95152.575670305174</v>
      </c>
      <c r="CB54" s="25">
        <v>112020.57810455625</v>
      </c>
      <c r="CC54" s="26">
        <v>131917.49952131146</v>
      </c>
      <c r="CD54" s="24">
        <v>12327.97850311356</v>
      </c>
      <c r="CE54" s="25">
        <v>14177.175278580595</v>
      </c>
      <c r="CF54" s="25">
        <v>15409.97312889195</v>
      </c>
      <c r="CG54" s="25">
        <v>15992.513149583112</v>
      </c>
      <c r="CH54" s="25">
        <v>19438.185210413598</v>
      </c>
      <c r="CI54" s="25">
        <v>20913.286426377916</v>
      </c>
      <c r="CJ54" s="25">
        <v>22143.47974557662</v>
      </c>
      <c r="CK54" s="25">
        <v>23373.673064775321</v>
      </c>
      <c r="CL54" s="25">
        <v>24799.585323591</v>
      </c>
      <c r="CM54" s="25">
        <v>30467.205429545829</v>
      </c>
      <c r="CN54" s="25">
        <v>33952.499715862876</v>
      </c>
      <c r="CO54" s="25">
        <v>60354.751432624384</v>
      </c>
      <c r="CP54" s="25">
        <v>66506.619731272207</v>
      </c>
      <c r="CQ54" s="25">
        <v>81820.347681306695</v>
      </c>
      <c r="CR54" s="25">
        <v>98483.225000000006</v>
      </c>
      <c r="CS54" s="26">
        <v>107346.71525000001</v>
      </c>
      <c r="CT54" s="24">
        <v>14906.265114098485</v>
      </c>
      <c r="CU54" s="25">
        <v>16745.880426552896</v>
      </c>
      <c r="CV54" s="25">
        <v>17972.290634855839</v>
      </c>
      <c r="CW54" s="25">
        <v>18546.230175813689</v>
      </c>
      <c r="CX54" s="25">
        <v>22875.8435802692</v>
      </c>
      <c r="CY54" s="25">
        <v>23441.506865241146</v>
      </c>
      <c r="CZ54" s="25">
        <v>24665.32603759801</v>
      </c>
      <c r="DA54" s="25">
        <v>25889.14520995487</v>
      </c>
      <c r="DB54" s="25">
        <v>27935.659241542882</v>
      </c>
      <c r="DC54" s="25">
        <v>34111.527427494664</v>
      </c>
      <c r="DD54" s="25">
        <v>38013.713727958602</v>
      </c>
      <c r="DE54" s="25">
        <v>67281.360654109827</v>
      </c>
      <c r="DF54" s="25">
        <v>74235.876417726424</v>
      </c>
      <c r="DG54" s="25">
        <v>94172.087029937582</v>
      </c>
      <c r="DH54" s="25">
        <v>111462.16415142013</v>
      </c>
      <c r="DI54" s="26">
        <v>123607.20046609576</v>
      </c>
      <c r="DJ54" s="24">
        <v>17548.428145167563</v>
      </c>
      <c r="DK54" s="25">
        <v>19388.043457621978</v>
      </c>
      <c r="DL54" s="25">
        <v>20614.453665924917</v>
      </c>
      <c r="DM54" s="25">
        <v>21182.811110988139</v>
      </c>
      <c r="DN54" s="25">
        <v>25380.916420422491</v>
      </c>
      <c r="DO54" s="25">
        <v>26078.087800415597</v>
      </c>
      <c r="DP54" s="25">
        <v>27301.906972772467</v>
      </c>
      <c r="DQ54" s="25">
        <v>28525.726145129327</v>
      </c>
      <c r="DR54" s="25">
        <v>34086.836736187077</v>
      </c>
      <c r="DS54" s="25">
        <v>37358.468939137711</v>
      </c>
      <c r="DT54" s="25">
        <v>41632.088934913947</v>
      </c>
      <c r="DU54" s="25">
        <v>72129.987109149632</v>
      </c>
      <c r="DV54" s="25">
        <v>79646.356098244374</v>
      </c>
      <c r="DW54" s="25">
        <v>105288.65244370537</v>
      </c>
      <c r="DX54" s="25">
        <v>120029.06378582411</v>
      </c>
      <c r="DY54" s="26">
        <v>136615.58863897237</v>
      </c>
      <c r="DZ54" s="24">
        <v>19950.066003040622</v>
      </c>
      <c r="EA54" s="25">
        <v>21789.681315495036</v>
      </c>
      <c r="EB54" s="25">
        <v>23016.091523797975</v>
      </c>
      <c r="EC54" s="25">
        <v>23579.375030323281</v>
      </c>
      <c r="ED54" s="25">
        <v>27899.658168578957</v>
      </c>
      <c r="EE54" s="25">
        <v>28474.651719750731</v>
      </c>
      <c r="EF54" s="25">
        <v>29698.470892107605</v>
      </c>
      <c r="EG54" s="25">
        <v>30922.290064464465</v>
      </c>
      <c r="EH54" s="25">
        <v>36717.982086859171</v>
      </c>
      <c r="EI54" s="25">
        <v>41108.468939137711</v>
      </c>
      <c r="EJ54" s="25">
        <v>45811.069978282445</v>
      </c>
      <c r="EK54" s="25">
        <v>76944.667109149625</v>
      </c>
      <c r="EL54" s="25">
        <v>85016.576098244375</v>
      </c>
      <c r="EM54" s="25">
        <v>111862.54244370537</v>
      </c>
      <c r="EN54" s="25">
        <v>127119.60598582411</v>
      </c>
      <c r="EO54" s="26">
        <v>144393.14863897237</v>
      </c>
      <c r="EP54" s="24">
        <v>22351.703860913683</v>
      </c>
      <c r="EQ54" s="25">
        <v>24191.319173368094</v>
      </c>
      <c r="ER54" s="25">
        <v>25417.729381671037</v>
      </c>
      <c r="ES54" s="25">
        <v>25975.938949658419</v>
      </c>
      <c r="ET54" s="25">
        <v>30418.399916735423</v>
      </c>
      <c r="EU54" s="25">
        <v>30871.215639085873</v>
      </c>
      <c r="EV54" s="25">
        <v>32095.034811442743</v>
      </c>
      <c r="EW54" s="25">
        <v>33318.853983799607</v>
      </c>
      <c r="EX54" s="25">
        <v>39349.127437531257</v>
      </c>
      <c r="EY54" s="25">
        <v>44858.468939137711</v>
      </c>
      <c r="EZ54" s="25">
        <v>49990.051021650943</v>
      </c>
      <c r="FA54" s="25">
        <v>81759.347109149618</v>
      </c>
      <c r="FB54" s="25">
        <v>90386.796098244376</v>
      </c>
      <c r="FC54" s="25">
        <v>118436.43244370537</v>
      </c>
      <c r="FD54" s="25">
        <v>134210.1481858241</v>
      </c>
      <c r="FE54" s="26">
        <v>152170.70863897237</v>
      </c>
    </row>
    <row r="55" spans="1:161">
      <c r="A55" s="12">
        <v>46</v>
      </c>
      <c r="B55" s="24">
        <v>9732.3574484606379</v>
      </c>
      <c r="C55" s="25">
        <v>11192.211065729733</v>
      </c>
      <c r="D55" s="25">
        <v>12165.446810575797</v>
      </c>
      <c r="E55" s="25">
        <v>12625.334675238129</v>
      </c>
      <c r="F55" s="25">
        <v>15150.401610285757</v>
      </c>
      <c r="G55" s="25">
        <v>16510.053036849862</v>
      </c>
      <c r="H55" s="25">
        <v>17481.232627252801</v>
      </c>
      <c r="I55" s="25">
        <v>18452.412217655732</v>
      </c>
      <c r="J55" s="25">
        <v>18938.0020128572</v>
      </c>
      <c r="K55" s="25">
        <v>21365.95098886453</v>
      </c>
      <c r="L55" s="25">
        <v>23810.107774934739</v>
      </c>
      <c r="M55" s="25">
        <v>43837.919874862971</v>
      </c>
      <c r="N55" s="25">
        <v>47396.915124781059</v>
      </c>
      <c r="O55" s="25">
        <v>60967.098139624984</v>
      </c>
      <c r="P55" s="25">
        <v>70949.115300000005</v>
      </c>
      <c r="Q55" s="26">
        <v>85224.98178931736</v>
      </c>
      <c r="R55" s="24">
        <v>11966.375752633294</v>
      </c>
      <c r="S55" s="25">
        <v>13761.33211552829</v>
      </c>
      <c r="T55" s="25">
        <v>14957.96969079162</v>
      </c>
      <c r="U55" s="25">
        <v>15523.422719183636</v>
      </c>
      <c r="V55" s="25">
        <v>18628.10726302036</v>
      </c>
      <c r="W55" s="25">
        <v>20299.860478932445</v>
      </c>
      <c r="X55" s="25">
        <v>21493.96991886965</v>
      </c>
      <c r="Y55" s="25">
        <v>22688.079358806852</v>
      </c>
      <c r="Z55" s="25">
        <v>24072.166934475892</v>
      </c>
      <c r="AA55" s="25">
        <v>26329.419067386902</v>
      </c>
      <c r="AB55" s="25">
        <v>32240.954878304474</v>
      </c>
      <c r="AC55" s="25">
        <v>50249.827140186608</v>
      </c>
      <c r="AD55" s="25">
        <v>54545.65276294604</v>
      </c>
      <c r="AE55" s="25">
        <v>72190.673750640883</v>
      </c>
      <c r="AF55" s="25">
        <v>84862.942772556227</v>
      </c>
      <c r="AG55" s="26">
        <v>100205.38721769325</v>
      </c>
      <c r="AH55" s="24">
        <v>15495.625286344073</v>
      </c>
      <c r="AI55" s="25">
        <v>17819.969079295686</v>
      </c>
      <c r="AJ55" s="25">
        <v>19369.531607930094</v>
      </c>
      <c r="AK55" s="25">
        <v>20101.753997241489</v>
      </c>
      <c r="AL55" s="25">
        <v>24122.10479668979</v>
      </c>
      <c r="AM55" s="25">
        <v>26286.909073315797</v>
      </c>
      <c r="AN55" s="25">
        <v>27833.197842334372</v>
      </c>
      <c r="AO55" s="25">
        <v>29379.486611352942</v>
      </c>
      <c r="AP55" s="25">
        <v>31171.783868217219</v>
      </c>
      <c r="AQ55" s="25">
        <v>34018.35291840868</v>
      </c>
      <c r="AR55" s="25">
        <v>41749.796763501559</v>
      </c>
      <c r="AS55" s="25">
        <v>56661.734405510244</v>
      </c>
      <c r="AT55" s="25">
        <v>61694.390401111021</v>
      </c>
      <c r="AU55" s="25">
        <v>83414.249361656781</v>
      </c>
      <c r="AV55" s="25">
        <v>100576.77024511245</v>
      </c>
      <c r="AW55" s="26">
        <v>118760.1310801549</v>
      </c>
      <c r="AX55" s="24">
        <v>17897.263144217133</v>
      </c>
      <c r="AY55" s="25">
        <v>20258.337887266433</v>
      </c>
      <c r="AZ55" s="25">
        <v>21832.387715965961</v>
      </c>
      <c r="BA55" s="25">
        <v>22571.624613869422</v>
      </c>
      <c r="BB55" s="25">
        <v>26640.846544846256</v>
      </c>
      <c r="BC55" s="25">
        <v>28854.521953000796</v>
      </c>
      <c r="BD55" s="25">
        <v>30425.246287783641</v>
      </c>
      <c r="BE55" s="25">
        <v>31995.97062256647</v>
      </c>
      <c r="BF55" s="25">
        <v>33947.886635808711</v>
      </c>
      <c r="BG55" s="25">
        <v>36708.143626915007</v>
      </c>
      <c r="BH55" s="25">
        <v>44445.696363448958</v>
      </c>
      <c r="BI55" s="25">
        <v>61476.414405510244</v>
      </c>
      <c r="BJ55" s="25">
        <v>67064.610401111015</v>
      </c>
      <c r="BK55" s="25">
        <v>89988.13936165678</v>
      </c>
      <c r="BL55" s="25">
        <v>107667.31244511245</v>
      </c>
      <c r="BM55" s="26">
        <v>126537.69108015489</v>
      </c>
      <c r="BN55" s="24">
        <v>20298.901002090191</v>
      </c>
      <c r="BO55" s="25">
        <v>22696.706695237175</v>
      </c>
      <c r="BP55" s="25">
        <v>24295.243824001827</v>
      </c>
      <c r="BQ55" s="25">
        <v>25041.495230497356</v>
      </c>
      <c r="BR55" s="25">
        <v>29159.588293002718</v>
      </c>
      <c r="BS55" s="25">
        <v>31422.134832685795</v>
      </c>
      <c r="BT55" s="25">
        <v>33017.294733232906</v>
      </c>
      <c r="BU55" s="25">
        <v>34612.454633779998</v>
      </c>
      <c r="BV55" s="25">
        <v>36723.989403400206</v>
      </c>
      <c r="BW55" s="25">
        <v>39397.934335421334</v>
      </c>
      <c r="BX55" s="25">
        <v>47141.59596339635</v>
      </c>
      <c r="BY55" s="25">
        <v>66291.094405510245</v>
      </c>
      <c r="BZ55" s="25">
        <v>72434.830401111016</v>
      </c>
      <c r="CA55" s="25">
        <v>96562.02936165678</v>
      </c>
      <c r="CB55" s="25">
        <v>114757.85464511244</v>
      </c>
      <c r="CC55" s="26">
        <v>134315.25108015491</v>
      </c>
      <c r="CD55" s="24">
        <v>13069.070591148802</v>
      </c>
      <c r="CE55" s="25">
        <v>15029.43117982112</v>
      </c>
      <c r="CF55" s="25">
        <v>16336.338238936001</v>
      </c>
      <c r="CG55" s="25">
        <v>16953.897447906016</v>
      </c>
      <c r="CH55" s="25">
        <v>20613.80858682363</v>
      </c>
      <c r="CI55" s="25">
        <v>22170.481278030937</v>
      </c>
      <c r="CJ55" s="25">
        <v>23474.627235562173</v>
      </c>
      <c r="CK55" s="25">
        <v>24778.773193093406</v>
      </c>
      <c r="CL55" s="25">
        <v>26290.403665399954</v>
      </c>
      <c r="CM55" s="25">
        <v>31451.682348089005</v>
      </c>
      <c r="CN55" s="25">
        <v>35677.745631040896</v>
      </c>
      <c r="CO55" s="25">
        <v>61200.006515018758</v>
      </c>
      <c r="CP55" s="25">
        <v>67387.147320123273</v>
      </c>
      <c r="CQ55" s="25">
        <v>86292.190000000017</v>
      </c>
      <c r="CR55" s="25">
        <v>99229.73000000001</v>
      </c>
      <c r="CS55" s="26">
        <v>110145.00030000001</v>
      </c>
      <c r="CT55" s="24">
        <v>15643.517293626064</v>
      </c>
      <c r="CU55" s="25">
        <v>17593.72043300961</v>
      </c>
      <c r="CV55" s="25">
        <v>18893.85585926531</v>
      </c>
      <c r="CW55" s="25">
        <v>19502.633139420075</v>
      </c>
      <c r="CX55" s="25">
        <v>24099.916199668292</v>
      </c>
      <c r="CY55" s="25">
        <v>24692.187663803339</v>
      </c>
      <c r="CZ55" s="25">
        <v>25989.576294899158</v>
      </c>
      <c r="DA55" s="25">
        <v>27286.964925994977</v>
      </c>
      <c r="DB55" s="25">
        <v>29465.750015791746</v>
      </c>
      <c r="DC55" s="25">
        <v>35101.806482223314</v>
      </c>
      <c r="DD55" s="25">
        <v>39784.66120064455</v>
      </c>
      <c r="DE55" s="25">
        <v>68324.347920933913</v>
      </c>
      <c r="DF55" s="25">
        <v>75330.189140306582</v>
      </c>
      <c r="DG55" s="25">
        <v>98762.829567795459</v>
      </c>
      <c r="DH55" s="25">
        <v>114689.53830284026</v>
      </c>
      <c r="DI55" s="26">
        <v>126789.89522041767</v>
      </c>
      <c r="DJ55" s="24">
        <v>18285.680324695146</v>
      </c>
      <c r="DK55" s="25">
        <v>20235.883464078692</v>
      </c>
      <c r="DL55" s="25">
        <v>21536.018890334391</v>
      </c>
      <c r="DM55" s="25">
        <v>22139.214074594533</v>
      </c>
      <c r="DN55" s="25">
        <v>26598.679351056122</v>
      </c>
      <c r="DO55" s="25">
        <v>27328.768598977793</v>
      </c>
      <c r="DP55" s="25">
        <v>28626.157230073615</v>
      </c>
      <c r="DQ55" s="25">
        <v>29923.545861169434</v>
      </c>
      <c r="DR55" s="25">
        <v>35609.040399479112</v>
      </c>
      <c r="DS55" s="25">
        <v>38339.629224187891</v>
      </c>
      <c r="DT55" s="25">
        <v>42725.488996708809</v>
      </c>
      <c r="DU55" s="25">
        <v>73311.386905074527</v>
      </c>
      <c r="DV55" s="25">
        <v>80890.318414434892</v>
      </c>
      <c r="DW55" s="25">
        <v>109986.40517881136</v>
      </c>
      <c r="DX55" s="25">
        <v>125384.50190384494</v>
      </c>
      <c r="DY55" s="26">
        <v>140105.81115675179</v>
      </c>
      <c r="DZ55" s="24">
        <v>20687.318182568208</v>
      </c>
      <c r="EA55" s="25">
        <v>22637.52132195175</v>
      </c>
      <c r="EB55" s="25">
        <v>23937.65674820745</v>
      </c>
      <c r="EC55" s="25">
        <v>24535.777993929671</v>
      </c>
      <c r="ED55" s="25">
        <v>29117.421099212592</v>
      </c>
      <c r="EE55" s="25">
        <v>29725.332518312931</v>
      </c>
      <c r="EF55" s="25">
        <v>31022.721149408757</v>
      </c>
      <c r="EG55" s="25">
        <v>32320.109780504572</v>
      </c>
      <c r="EH55" s="25">
        <v>38240.185750151199</v>
      </c>
      <c r="EI55" s="25">
        <v>42089.629224187891</v>
      </c>
      <c r="EJ55" s="25">
        <v>46904.470040077307</v>
      </c>
      <c r="EK55" s="25">
        <v>78126.06690507452</v>
      </c>
      <c r="EL55" s="25">
        <v>86260.538414434894</v>
      </c>
      <c r="EM55" s="25">
        <v>116560.29517881136</v>
      </c>
      <c r="EN55" s="25">
        <v>132475.04410384494</v>
      </c>
      <c r="EO55" s="26">
        <v>147883.37115675179</v>
      </c>
      <c r="EP55" s="24">
        <v>23088.956040441266</v>
      </c>
      <c r="EQ55" s="25">
        <v>25039.159179824812</v>
      </c>
      <c r="ER55" s="25">
        <v>26339.294606080512</v>
      </c>
      <c r="ES55" s="25">
        <v>26932.341913264809</v>
      </c>
      <c r="ET55" s="25">
        <v>31636.162847369054</v>
      </c>
      <c r="EU55" s="25">
        <v>32121.896437648069</v>
      </c>
      <c r="EV55" s="25">
        <v>33419.285068743891</v>
      </c>
      <c r="EW55" s="25">
        <v>34716.67369983971</v>
      </c>
      <c r="EX55" s="25">
        <v>40871.331100823292</v>
      </c>
      <c r="EY55" s="25">
        <v>45839.629224187891</v>
      </c>
      <c r="EZ55" s="25">
        <v>51083.451083445805</v>
      </c>
      <c r="FA55" s="25">
        <v>82940.746905074513</v>
      </c>
      <c r="FB55" s="25">
        <v>91630.758414434895</v>
      </c>
      <c r="FC55" s="25">
        <v>123134.18517881136</v>
      </c>
      <c r="FD55" s="25">
        <v>139565.58630384493</v>
      </c>
      <c r="FE55" s="26">
        <v>155660.93115675179</v>
      </c>
    </row>
    <row r="56" spans="1:161">
      <c r="A56" s="12">
        <v>47</v>
      </c>
      <c r="B56" s="24">
        <v>10324.581101156642</v>
      </c>
      <c r="C56" s="25">
        <v>11873.268266330135</v>
      </c>
      <c r="D56" s="25">
        <v>12905.726376445802</v>
      </c>
      <c r="E56" s="25">
        <v>13393.598876124188</v>
      </c>
      <c r="F56" s="25">
        <v>16072.318651349024</v>
      </c>
      <c r="G56" s="25">
        <v>17514.706222623936</v>
      </c>
      <c r="H56" s="25">
        <v>18544.983059248872</v>
      </c>
      <c r="I56" s="25">
        <v>19575.259895873809</v>
      </c>
      <c r="J56" s="25">
        <v>20090.398314186277</v>
      </c>
      <c r="K56" s="25">
        <v>22666.09040574863</v>
      </c>
      <c r="L56" s="25">
        <v>25258.97656877336</v>
      </c>
      <c r="M56" s="25">
        <v>44276.299073611604</v>
      </c>
      <c r="N56" s="25">
        <v>47870.884276028868</v>
      </c>
      <c r="O56" s="25">
        <v>64913.532984000005</v>
      </c>
      <c r="P56" s="25">
        <v>72813.127368000001</v>
      </c>
      <c r="Q56" s="26">
        <v>86077.231607210531</v>
      </c>
      <c r="R56" s="24">
        <v>12665.374301804224</v>
      </c>
      <c r="S56" s="25">
        <v>14565.180447074856</v>
      </c>
      <c r="T56" s="25">
        <v>15831.717877255282</v>
      </c>
      <c r="U56" s="25">
        <v>16430.201027268155</v>
      </c>
      <c r="V56" s="25">
        <v>19716.241232721783</v>
      </c>
      <c r="W56" s="25">
        <v>21485.647497196816</v>
      </c>
      <c r="X56" s="25">
        <v>22749.509114678978</v>
      </c>
      <c r="Y56" s="25">
        <v>24013.370732161144</v>
      </c>
      <c r="Z56" s="25">
        <v>25478.307783671295</v>
      </c>
      <c r="AA56" s="25">
        <v>27804.955584607647</v>
      </c>
      <c r="AB56" s="25">
        <v>34124.263672018482</v>
      </c>
      <c r="AC56" s="25">
        <v>51254.82368299034</v>
      </c>
      <c r="AD56" s="25">
        <v>55636.565818204959</v>
      </c>
      <c r="AE56" s="25">
        <v>73634.487225653706</v>
      </c>
      <c r="AF56" s="25">
        <v>86560.201628007359</v>
      </c>
      <c r="AG56" s="26">
        <v>102209.49496204712</v>
      </c>
      <c r="AH56" s="24">
        <v>16066.2461997802</v>
      </c>
      <c r="AI56" s="25">
        <v>18476.183129747231</v>
      </c>
      <c r="AJ56" s="25">
        <v>20082.807749725253</v>
      </c>
      <c r="AK56" s="25">
        <v>20841.993969208481</v>
      </c>
      <c r="AL56" s="25">
        <v>25010.392763050178</v>
      </c>
      <c r="AM56" s="25">
        <v>27254.915190503398</v>
      </c>
      <c r="AN56" s="25">
        <v>28858.145495827128</v>
      </c>
      <c r="AO56" s="25">
        <v>30461.375801150854</v>
      </c>
      <c r="AP56" s="25">
        <v>32319.673769761965</v>
      </c>
      <c r="AQ56" s="25">
        <v>35271.066717122048</v>
      </c>
      <c r="AR56" s="25">
        <v>43287.21824374071</v>
      </c>
      <c r="AS56" s="25">
        <v>58233.348292369075</v>
      </c>
      <c r="AT56" s="25">
        <v>63402.24736038105</v>
      </c>
      <c r="AU56" s="25">
        <v>83429.915616995175</v>
      </c>
      <c r="AV56" s="25">
        <v>102107.27588801472</v>
      </c>
      <c r="AW56" s="26">
        <v>120567.3381551785</v>
      </c>
      <c r="AX56" s="24">
        <v>18467.88405765326</v>
      </c>
      <c r="AY56" s="25">
        <v>20914.551937717977</v>
      </c>
      <c r="AZ56" s="25">
        <v>22545.663857761119</v>
      </c>
      <c r="BA56" s="25">
        <v>23311.864585836418</v>
      </c>
      <c r="BB56" s="25">
        <v>27529.134511206645</v>
      </c>
      <c r="BC56" s="25">
        <v>29822.528070188397</v>
      </c>
      <c r="BD56" s="25">
        <v>31450.19394127639</v>
      </c>
      <c r="BE56" s="25">
        <v>33077.859812364382</v>
      </c>
      <c r="BF56" s="25">
        <v>35095.776537353457</v>
      </c>
      <c r="BG56" s="25">
        <v>37960.857425628375</v>
      </c>
      <c r="BH56" s="25">
        <v>45983.117843688102</v>
      </c>
      <c r="BI56" s="25">
        <v>63048.028292369076</v>
      </c>
      <c r="BJ56" s="25">
        <v>68772.467360381052</v>
      </c>
      <c r="BK56" s="25">
        <v>90003.805616995174</v>
      </c>
      <c r="BL56" s="25">
        <v>109197.81808801471</v>
      </c>
      <c r="BM56" s="26">
        <v>128344.8981551785</v>
      </c>
      <c r="BN56" s="24">
        <v>20869.521915526322</v>
      </c>
      <c r="BO56" s="25">
        <v>23352.92074568872</v>
      </c>
      <c r="BP56" s="25">
        <v>25008.519965796986</v>
      </c>
      <c r="BQ56" s="25">
        <v>25781.735202464351</v>
      </c>
      <c r="BR56" s="25">
        <v>30047.876259363111</v>
      </c>
      <c r="BS56" s="25">
        <v>32390.140949873399</v>
      </c>
      <c r="BT56" s="25">
        <v>34042.242386725651</v>
      </c>
      <c r="BU56" s="25">
        <v>35694.34382357791</v>
      </c>
      <c r="BV56" s="25">
        <v>37871.879304944952</v>
      </c>
      <c r="BW56" s="25">
        <v>40650.648134134703</v>
      </c>
      <c r="BX56" s="25">
        <v>48679.017443635494</v>
      </c>
      <c r="BY56" s="25">
        <v>67862.708292369076</v>
      </c>
      <c r="BZ56" s="25">
        <v>74142.687360381053</v>
      </c>
      <c r="CA56" s="25">
        <v>96577.695616995174</v>
      </c>
      <c r="CB56" s="25">
        <v>116288.36028801471</v>
      </c>
      <c r="CC56" s="26">
        <v>136122.45815517849</v>
      </c>
      <c r="CD56" s="24">
        <v>13859.489281401649</v>
      </c>
      <c r="CE56" s="25">
        <v>15938.412673611898</v>
      </c>
      <c r="CF56" s="25">
        <v>17324.361601752062</v>
      </c>
      <c r="CG56" s="25">
        <v>17979.270853152651</v>
      </c>
      <c r="CH56" s="25">
        <v>21865.112059836483</v>
      </c>
      <c r="CI56" s="25">
        <v>23511.354192584236</v>
      </c>
      <c r="CJ56" s="25">
        <v>24894.375027442133</v>
      </c>
      <c r="CK56" s="25">
        <v>26277.395862300029</v>
      </c>
      <c r="CL56" s="25">
        <v>27880.44989603994</v>
      </c>
      <c r="CM56" s="25">
        <v>33126.903111429514</v>
      </c>
      <c r="CN56" s="25">
        <v>37843.463180486237</v>
      </c>
      <c r="CO56" s="25">
        <v>62076.141909643862</v>
      </c>
      <c r="CP56" s="25">
        <v>68304.095986801462</v>
      </c>
      <c r="CQ56" s="25">
        <v>89678.805000000008</v>
      </c>
      <c r="CR56" s="25">
        <v>102372.035</v>
      </c>
      <c r="CS56" s="26">
        <v>113632.95885</v>
      </c>
      <c r="CT56" s="24">
        <v>16429.840493585176</v>
      </c>
      <c r="CU56" s="25">
        <v>18497.992112962587</v>
      </c>
      <c r="CV56" s="25">
        <v>19876.759859214195</v>
      </c>
      <c r="CW56" s="25">
        <v>20522.693655585983</v>
      </c>
      <c r="CX56" s="25">
        <v>25402.787808559991</v>
      </c>
      <c r="CY56" s="25">
        <v>26026.112954174143</v>
      </c>
      <c r="CZ56" s="25">
        <v>27401.967778821192</v>
      </c>
      <c r="DA56" s="25">
        <v>28777.82260346823</v>
      </c>
      <c r="DB56" s="25">
        <v>31094.339526906377</v>
      </c>
      <c r="DC56" s="25">
        <v>36765.56535289756</v>
      </c>
      <c r="DD56" s="25">
        <v>42039.631292957129</v>
      </c>
      <c r="DE56" s="25">
        <v>69402.170143677315</v>
      </c>
      <c r="DF56" s="25">
        <v>76465.19864338843</v>
      </c>
      <c r="DG56" s="25">
        <v>102258.21113816</v>
      </c>
      <c r="DH56" s="25">
        <v>117856.96336516012</v>
      </c>
      <c r="DI56" s="26">
        <v>130669.95166882602</v>
      </c>
      <c r="DJ56" s="24">
        <v>19072.003524654254</v>
      </c>
      <c r="DK56" s="25">
        <v>21140.155144031669</v>
      </c>
      <c r="DL56" s="25">
        <v>22518.922890283277</v>
      </c>
      <c r="DM56" s="25">
        <v>23159.274590760437</v>
      </c>
      <c r="DN56" s="25">
        <v>27894.835088500997</v>
      </c>
      <c r="DO56" s="25">
        <v>28662.6938893486</v>
      </c>
      <c r="DP56" s="25">
        <v>30038.548713995642</v>
      </c>
      <c r="DQ56" s="25">
        <v>31414.40353864268</v>
      </c>
      <c r="DR56" s="25">
        <v>37229.235071285213</v>
      </c>
      <c r="DS56" s="25">
        <v>39989.914751809447</v>
      </c>
      <c r="DT56" s="25">
        <v>44564.558846329041</v>
      </c>
      <c r="DU56" s="25">
        <v>74530.389907500736</v>
      </c>
      <c r="DV56" s="25">
        <v>82177.970502999306</v>
      </c>
      <c r="DW56" s="25">
        <v>113579.67666250399</v>
      </c>
      <c r="DX56" s="25">
        <v>129480.83139525454</v>
      </c>
      <c r="DY56" s="26">
        <v>144299.54592388685</v>
      </c>
      <c r="DZ56" s="24">
        <v>21473.641382527316</v>
      </c>
      <c r="EA56" s="25">
        <v>23541.793001904727</v>
      </c>
      <c r="EB56" s="25">
        <v>24920.560748156335</v>
      </c>
      <c r="EC56" s="25">
        <v>25555.838510095578</v>
      </c>
      <c r="ED56" s="25">
        <v>30413.576836657467</v>
      </c>
      <c r="EE56" s="25">
        <v>31059.257808683738</v>
      </c>
      <c r="EF56" s="25">
        <v>32435.11263333078</v>
      </c>
      <c r="EG56" s="25">
        <v>33810.967457977822</v>
      </c>
      <c r="EH56" s="25">
        <v>39860.380421957299</v>
      </c>
      <c r="EI56" s="25">
        <v>43739.914751809447</v>
      </c>
      <c r="EJ56" s="25">
        <v>48743.539889697538</v>
      </c>
      <c r="EK56" s="25">
        <v>79345.069907500729</v>
      </c>
      <c r="EL56" s="25">
        <v>87548.190502999307</v>
      </c>
      <c r="EM56" s="25">
        <v>120153.56666250399</v>
      </c>
      <c r="EN56" s="25">
        <v>136571.37359525455</v>
      </c>
      <c r="EO56" s="26">
        <v>152077.10592388685</v>
      </c>
      <c r="EP56" s="24">
        <v>23875.279240400374</v>
      </c>
      <c r="EQ56" s="25">
        <v>25943.430859777785</v>
      </c>
      <c r="ER56" s="25">
        <v>27322.198606029397</v>
      </c>
      <c r="ES56" s="25">
        <v>27952.402429430716</v>
      </c>
      <c r="ET56" s="25">
        <v>32932.318584813933</v>
      </c>
      <c r="EU56" s="25">
        <v>33455.821728018876</v>
      </c>
      <c r="EV56" s="25">
        <v>34831.676552665922</v>
      </c>
      <c r="EW56" s="25">
        <v>36207.53137731296</v>
      </c>
      <c r="EX56" s="25">
        <v>42491.525772629393</v>
      </c>
      <c r="EY56" s="25">
        <v>47489.914751809447</v>
      </c>
      <c r="EZ56" s="25">
        <v>52922.520933066036</v>
      </c>
      <c r="FA56" s="25">
        <v>84159.749907500722</v>
      </c>
      <c r="FB56" s="25">
        <v>92918.410502999308</v>
      </c>
      <c r="FC56" s="25">
        <v>126727.45666250399</v>
      </c>
      <c r="FD56" s="25">
        <v>143661.91579525455</v>
      </c>
      <c r="FE56" s="26">
        <v>159854.66592388685</v>
      </c>
    </row>
    <row r="57" spans="1:161">
      <c r="A57" s="12">
        <v>48</v>
      </c>
      <c r="B57" s="24">
        <v>10952.61495805115</v>
      </c>
      <c r="C57" s="25">
        <v>12595.507201758821</v>
      </c>
      <c r="D57" s="25">
        <v>13690.768697563937</v>
      </c>
      <c r="E57" s="25">
        <v>14208.317989418567</v>
      </c>
      <c r="F57" s="25">
        <v>17049.981587302278</v>
      </c>
      <c r="G57" s="25">
        <v>18580.108140008891</v>
      </c>
      <c r="H57" s="25">
        <v>19673.055677656474</v>
      </c>
      <c r="I57" s="25">
        <v>20766.003215304052</v>
      </c>
      <c r="J57" s="25">
        <v>21312.476984127843</v>
      </c>
      <c r="K57" s="25">
        <v>24044.845828246805</v>
      </c>
      <c r="L57" s="25">
        <v>26795.454641856399</v>
      </c>
      <c r="M57" s="25">
        <v>44719.062064347723</v>
      </c>
      <c r="N57" s="25">
        <v>48349.593118789155</v>
      </c>
      <c r="O57" s="25">
        <v>66768.772067999991</v>
      </c>
      <c r="P57" s="25">
        <v>74748.639435999998</v>
      </c>
      <c r="Q57" s="26">
        <v>86938.003923282638</v>
      </c>
      <c r="R57" s="24">
        <v>13391.204099614259</v>
      </c>
      <c r="S57" s="25">
        <v>15399.884714556396</v>
      </c>
      <c r="T57" s="25">
        <v>16739.005124517826</v>
      </c>
      <c r="U57" s="25">
        <v>17371.786266316434</v>
      </c>
      <c r="V57" s="25">
        <v>20846.143519579717</v>
      </c>
      <c r="W57" s="25">
        <v>22716.951271336875</v>
      </c>
      <c r="X57" s="25">
        <v>24053.24252259198</v>
      </c>
      <c r="Y57" s="25">
        <v>25389.533773847092</v>
      </c>
      <c r="Z57" s="25">
        <v>26938.423730227219</v>
      </c>
      <c r="AA57" s="25">
        <v>29398.407527612428</v>
      </c>
      <c r="AB57" s="25">
        <v>36079.863783887995</v>
      </c>
      <c r="AC57" s="25">
        <v>52279.920156650151</v>
      </c>
      <c r="AD57" s="25">
        <v>56749.29713456906</v>
      </c>
      <c r="AE57" s="25">
        <v>75107.17697016678</v>
      </c>
      <c r="AF57" s="25">
        <v>88291.405660567514</v>
      </c>
      <c r="AG57" s="26">
        <v>104253.68486128806</v>
      </c>
      <c r="AH57" s="24">
        <v>16647.129546440527</v>
      </c>
      <c r="AI57" s="25">
        <v>19144.198978406603</v>
      </c>
      <c r="AJ57" s="25">
        <v>20808.911933050655</v>
      </c>
      <c r="AK57" s="25">
        <v>21595.546918501252</v>
      </c>
      <c r="AL57" s="25">
        <v>25914.6563022015</v>
      </c>
      <c r="AM57" s="25">
        <v>28240.330585732401</v>
      </c>
      <c r="AN57" s="25">
        <v>29901.526502540186</v>
      </c>
      <c r="AO57" s="25">
        <v>31562.722419347978</v>
      </c>
      <c r="AP57" s="25">
        <v>33488.20810123549</v>
      </c>
      <c r="AQ57" s="25">
        <v>36546.31016977135</v>
      </c>
      <c r="AR57" s="25">
        <v>44852.289753810306</v>
      </c>
      <c r="AS57" s="25">
        <v>59840.778248952578</v>
      </c>
      <c r="AT57" s="25">
        <v>65149.001150348966</v>
      </c>
      <c r="AU57" s="25">
        <v>83445.581872333569</v>
      </c>
      <c r="AV57" s="25">
        <v>103634.17188513503</v>
      </c>
      <c r="AW57" s="26">
        <v>122370.28299345323</v>
      </c>
      <c r="AX57" s="24">
        <v>19048.767404313588</v>
      </c>
      <c r="AY57" s="25">
        <v>21582.567786377345</v>
      </c>
      <c r="AZ57" s="25">
        <v>23271.768041086521</v>
      </c>
      <c r="BA57" s="25">
        <v>24065.417535129185</v>
      </c>
      <c r="BB57" s="25">
        <v>28433.39805035797</v>
      </c>
      <c r="BC57" s="25">
        <v>30807.943465417397</v>
      </c>
      <c r="BD57" s="25">
        <v>32493.574947989451</v>
      </c>
      <c r="BE57" s="25">
        <v>34179.206430561506</v>
      </c>
      <c r="BF57" s="25">
        <v>36264.310868826986</v>
      </c>
      <c r="BG57" s="25">
        <v>39236.10087827767</v>
      </c>
      <c r="BH57" s="25">
        <v>47548.189353757705</v>
      </c>
      <c r="BI57" s="25">
        <v>64655.458248952578</v>
      </c>
      <c r="BJ57" s="25">
        <v>70519.221150348967</v>
      </c>
      <c r="BK57" s="25">
        <v>90019.471872333568</v>
      </c>
      <c r="BL57" s="25">
        <v>110724.71408513503</v>
      </c>
      <c r="BM57" s="26">
        <v>130147.84299345323</v>
      </c>
      <c r="BN57" s="24">
        <v>21450.405262186647</v>
      </c>
      <c r="BO57" s="25">
        <v>24020.936594348092</v>
      </c>
      <c r="BP57" s="25">
        <v>25734.624149122388</v>
      </c>
      <c r="BQ57" s="25">
        <v>26535.288151757119</v>
      </c>
      <c r="BR57" s="25">
        <v>30952.139798514432</v>
      </c>
      <c r="BS57" s="25">
        <v>33375.556345102399</v>
      </c>
      <c r="BT57" s="25">
        <v>35085.623393438713</v>
      </c>
      <c r="BU57" s="25">
        <v>36795.690441775034</v>
      </c>
      <c r="BV57" s="25">
        <v>39040.413636418481</v>
      </c>
      <c r="BW57" s="25">
        <v>41925.891586783997</v>
      </c>
      <c r="BX57" s="25">
        <v>50244.088953705097</v>
      </c>
      <c r="BY57" s="25">
        <v>69470.138248952571</v>
      </c>
      <c r="BZ57" s="25">
        <v>75889.441150348968</v>
      </c>
      <c r="CA57" s="25">
        <v>96593.361872333568</v>
      </c>
      <c r="CB57" s="25">
        <v>117815.25628513502</v>
      </c>
      <c r="CC57" s="26">
        <v>137925.40299345323</v>
      </c>
      <c r="CD57" s="24">
        <v>14700.790732269279</v>
      </c>
      <c r="CE57" s="25">
        <v>16905.90934210967</v>
      </c>
      <c r="CF57" s="25">
        <v>18375.9884153366</v>
      </c>
      <c r="CG57" s="25">
        <v>19070.652097236252</v>
      </c>
      <c r="CH57" s="25">
        <v>23194.410170102186</v>
      </c>
      <c r="CI57" s="25">
        <v>24938.545050232024</v>
      </c>
      <c r="CJ57" s="25">
        <v>26405.518288480962</v>
      </c>
      <c r="CK57" s="25">
        <v>27872.4915267299</v>
      </c>
      <c r="CL57" s="25">
        <v>29572.854462480678</v>
      </c>
      <c r="CM57" s="25">
        <v>36043.362086896523</v>
      </c>
      <c r="CN57" s="25">
        <v>40166.540506775302</v>
      </c>
      <c r="CO57" s="25">
        <v>66882.992722605093</v>
      </c>
      <c r="CP57" s="25">
        <v>73529.706215427315</v>
      </c>
      <c r="CQ57" s="25">
        <v>92791.520000000019</v>
      </c>
      <c r="CR57" s="25">
        <v>105630.94000000002</v>
      </c>
      <c r="CS57" s="26">
        <v>114081.41520000002</v>
      </c>
      <c r="CT57" s="24">
        <v>17266.78280926454</v>
      </c>
      <c r="CU57" s="25">
        <v>19460.475775993862</v>
      </c>
      <c r="CV57" s="25">
        <v>20922.93775381341</v>
      </c>
      <c r="CW57" s="25">
        <v>21608.41999632907</v>
      </c>
      <c r="CX57" s="25">
        <v>26786.868333365488</v>
      </c>
      <c r="CY57" s="25">
        <v>27445.908938222798</v>
      </c>
      <c r="CZ57" s="25">
        <v>28905.281173696225</v>
      </c>
      <c r="DA57" s="25">
        <v>30364.653409169659</v>
      </c>
      <c r="DB57" s="25">
        <v>32824.440182913248</v>
      </c>
      <c r="DC57" s="25">
        <v>39637.40064045004</v>
      </c>
      <c r="DD57" s="25">
        <v>44435.15527819741</v>
      </c>
      <c r="DE57" s="25">
        <v>74414.741521319214</v>
      </c>
      <c r="DF57" s="25">
        <v>81913.230925146025</v>
      </c>
      <c r="DG57" s="25">
        <v>105462.33059924001</v>
      </c>
      <c r="DH57" s="25">
        <v>121140.98842748001</v>
      </c>
      <c r="DI57" s="26">
        <v>131518.34787520254</v>
      </c>
      <c r="DJ57" s="24">
        <v>19908.945840333621</v>
      </c>
      <c r="DK57" s="25">
        <v>22102.638807062936</v>
      </c>
      <c r="DL57" s="25">
        <v>23565.100784882492</v>
      </c>
      <c r="DM57" s="25">
        <v>24245.000931503524</v>
      </c>
      <c r="DN57" s="25">
        <v>29271.781136806116</v>
      </c>
      <c r="DO57" s="25">
        <v>30082.489873397248</v>
      </c>
      <c r="DP57" s="25">
        <v>31541.862108870682</v>
      </c>
      <c r="DQ57" s="25">
        <v>33001.234344344113</v>
      </c>
      <c r="DR57" s="25">
        <v>38950.417631666605</v>
      </c>
      <c r="DS57" s="25">
        <v>42787.046737396682</v>
      </c>
      <c r="DT57" s="25">
        <v>47681.668591280708</v>
      </c>
      <c r="DU57" s="25">
        <v>79686.965680419104</v>
      </c>
      <c r="DV57" s="25">
        <v>87781.698221949118</v>
      </c>
      <c r="DW57" s="25">
        <v>116866.060138556</v>
      </c>
      <c r="DX57" s="25">
        <v>133227.30855795383</v>
      </c>
      <c r="DY57" s="26">
        <v>145467.89401536455</v>
      </c>
      <c r="DZ57" s="24">
        <v>22310.583698206679</v>
      </c>
      <c r="EA57" s="25">
        <v>24504.276664935995</v>
      </c>
      <c r="EB57" s="25">
        <v>25966.73864275555</v>
      </c>
      <c r="EC57" s="25">
        <v>26641.564850838666</v>
      </c>
      <c r="ED57" s="25">
        <v>31790.522884962582</v>
      </c>
      <c r="EE57" s="25">
        <v>32479.053792732389</v>
      </c>
      <c r="EF57" s="25">
        <v>33938.426028205824</v>
      </c>
      <c r="EG57" s="25">
        <v>35397.798263679259</v>
      </c>
      <c r="EH57" s="25">
        <v>41581.562982338699</v>
      </c>
      <c r="EI57" s="25">
        <v>46537.046737396682</v>
      </c>
      <c r="EJ57" s="25">
        <v>51860.649634649206</v>
      </c>
      <c r="EK57" s="25">
        <v>84501.645680419097</v>
      </c>
      <c r="EL57" s="25">
        <v>93151.918221949119</v>
      </c>
      <c r="EM57" s="25">
        <v>123439.950138556</v>
      </c>
      <c r="EN57" s="25">
        <v>140317.85075795383</v>
      </c>
      <c r="EO57" s="26">
        <v>153245.45401536455</v>
      </c>
      <c r="EP57" s="24">
        <v>24712.221556079741</v>
      </c>
      <c r="EQ57" s="25">
        <v>26905.914522809057</v>
      </c>
      <c r="ER57" s="25">
        <v>28368.376500628608</v>
      </c>
      <c r="ES57" s="25">
        <v>29038.128770173804</v>
      </c>
      <c r="ET57" s="25">
        <v>34309.264633119048</v>
      </c>
      <c r="EU57" s="25">
        <v>34875.617712067527</v>
      </c>
      <c r="EV57" s="25">
        <v>36334.989947540962</v>
      </c>
      <c r="EW57" s="25">
        <v>37794.362183014397</v>
      </c>
      <c r="EX57" s="25">
        <v>44212.708333010785</v>
      </c>
      <c r="EY57" s="25">
        <v>50287.046737396682</v>
      </c>
      <c r="EZ57" s="25">
        <v>56039.630678017704</v>
      </c>
      <c r="FA57" s="25">
        <v>89316.32568041909</v>
      </c>
      <c r="FB57" s="25">
        <v>98522.138221949121</v>
      </c>
      <c r="FC57" s="25">
        <v>130013.840138556</v>
      </c>
      <c r="FD57" s="25">
        <v>147408.39295795382</v>
      </c>
      <c r="FE57" s="26">
        <v>161023.01401536455</v>
      </c>
    </row>
    <row r="58" spans="1:161">
      <c r="A58" s="12">
        <v>49</v>
      </c>
      <c r="B58" s="24">
        <v>11617.491082669991</v>
      </c>
      <c r="C58" s="25">
        <v>13360.114745070487</v>
      </c>
      <c r="D58" s="25">
        <v>14521.863853337485</v>
      </c>
      <c r="E58" s="25">
        <v>15070.830863133033</v>
      </c>
      <c r="F58" s="25">
        <v>18084.997035759639</v>
      </c>
      <c r="G58" s="25">
        <v>19708.009590250884</v>
      </c>
      <c r="H58" s="25">
        <v>20867.304272030353</v>
      </c>
      <c r="I58" s="25">
        <v>22026.598953809815</v>
      </c>
      <c r="J58" s="25">
        <v>22606.246294699547</v>
      </c>
      <c r="K58" s="25">
        <v>25504.482999148215</v>
      </c>
      <c r="L58" s="25">
        <v>28422.066926494535</v>
      </c>
      <c r="M58" s="25">
        <v>45166.252684991203</v>
      </c>
      <c r="N58" s="25">
        <v>48833.089049977047</v>
      </c>
      <c r="O58" s="25">
        <v>68699.911152000015</v>
      </c>
      <c r="P58" s="25">
        <v>76761.151504000009</v>
      </c>
      <c r="Q58" s="26">
        <v>87807.383962515465</v>
      </c>
      <c r="R58" s="24">
        <v>14153.351462777306</v>
      </c>
      <c r="S58" s="25">
        <v>16276.354182193905</v>
      </c>
      <c r="T58" s="25">
        <v>17691.689328471635</v>
      </c>
      <c r="U58" s="25">
        <v>18360.484593801899</v>
      </c>
      <c r="V58" s="25">
        <v>22032.581512562276</v>
      </c>
      <c r="W58" s="25">
        <v>24009.864468817865</v>
      </c>
      <c r="X58" s="25">
        <v>25422.209437571859</v>
      </c>
      <c r="Y58" s="25">
        <v>26834.554406325849</v>
      </c>
      <c r="Z58" s="25">
        <v>28471.597928830688</v>
      </c>
      <c r="AA58" s="25">
        <v>31071.589312587832</v>
      </c>
      <c r="AB58" s="25">
        <v>38133.314156357803</v>
      </c>
      <c r="AC58" s="25">
        <v>53325.518559783151</v>
      </c>
      <c r="AD58" s="25">
        <v>57884.283077260443</v>
      </c>
      <c r="AE58" s="25">
        <v>76609.320509570112</v>
      </c>
      <c r="AF58" s="25">
        <v>90057.233773778862</v>
      </c>
      <c r="AG58" s="26">
        <v>106338.75855851381</v>
      </c>
      <c r="AH58" s="24">
        <v>17262.089176631307</v>
      </c>
      <c r="AI58" s="25">
        <v>19851.402553126005</v>
      </c>
      <c r="AJ58" s="25">
        <v>21577.611470789132</v>
      </c>
      <c r="AK58" s="25">
        <v>22393.305445562681</v>
      </c>
      <c r="AL58" s="25">
        <v>26871.966534675215</v>
      </c>
      <c r="AM58" s="25">
        <v>29283.55327496658</v>
      </c>
      <c r="AN58" s="25">
        <v>31006.115232317556</v>
      </c>
      <c r="AO58" s="25">
        <v>32728.677189668535</v>
      </c>
      <c r="AP58" s="25">
        <v>34725.292008838718</v>
      </c>
      <c r="AQ58" s="25">
        <v>37896.363061721466</v>
      </c>
      <c r="AR58" s="25">
        <v>46509.172848476344</v>
      </c>
      <c r="AS58" s="25">
        <v>61484.7844345751</v>
      </c>
      <c r="AT58" s="25">
        <v>66935.477104543839</v>
      </c>
      <c r="AU58" s="25">
        <v>86518.72986714021</v>
      </c>
      <c r="AV58" s="25">
        <v>105153.31604355772</v>
      </c>
      <c r="AW58" s="26">
        <v>123593.98582338777</v>
      </c>
      <c r="AX58" s="24">
        <v>19663.727034504369</v>
      </c>
      <c r="AY58" s="25">
        <v>22289.771361096751</v>
      </c>
      <c r="AZ58" s="25">
        <v>24040.467578824999</v>
      </c>
      <c r="BA58" s="25">
        <v>24863.176062190618</v>
      </c>
      <c r="BB58" s="25">
        <v>29390.708282831685</v>
      </c>
      <c r="BC58" s="25">
        <v>31851.166154651579</v>
      </c>
      <c r="BD58" s="25">
        <v>33598.163677766817</v>
      </c>
      <c r="BE58" s="25">
        <v>35345.161200882059</v>
      </c>
      <c r="BF58" s="25">
        <v>37501.394776430207</v>
      </c>
      <c r="BG58" s="25">
        <v>40586.153770227793</v>
      </c>
      <c r="BH58" s="25">
        <v>49205.072448423743</v>
      </c>
      <c r="BI58" s="25">
        <v>66299.4644345751</v>
      </c>
      <c r="BJ58" s="25">
        <v>72305.69710454384</v>
      </c>
      <c r="BK58" s="25">
        <v>93092.619867140209</v>
      </c>
      <c r="BL58" s="25">
        <v>112243.85824355771</v>
      </c>
      <c r="BM58" s="26">
        <v>131371.54582338777</v>
      </c>
      <c r="BN58" s="24">
        <v>22065.364892377427</v>
      </c>
      <c r="BO58" s="25">
        <v>24728.140169067494</v>
      </c>
      <c r="BP58" s="25">
        <v>26503.323686860866</v>
      </c>
      <c r="BQ58" s="25">
        <v>27333.046678818551</v>
      </c>
      <c r="BR58" s="25">
        <v>31909.450030988151</v>
      </c>
      <c r="BS58" s="25">
        <v>34418.779034336578</v>
      </c>
      <c r="BT58" s="25">
        <v>36190.212123216086</v>
      </c>
      <c r="BU58" s="25">
        <v>37961.645212095587</v>
      </c>
      <c r="BV58" s="25">
        <v>40277.497544021702</v>
      </c>
      <c r="BW58" s="25">
        <v>43275.94447873412</v>
      </c>
      <c r="BX58" s="25">
        <v>51900.972048371135</v>
      </c>
      <c r="BY58" s="25">
        <v>71114.144434575093</v>
      </c>
      <c r="BZ58" s="25">
        <v>77675.917104543842</v>
      </c>
      <c r="CA58" s="25">
        <v>99666.509867140208</v>
      </c>
      <c r="CB58" s="25">
        <v>119334.40044355771</v>
      </c>
      <c r="CC58" s="26">
        <v>139149.10582338777</v>
      </c>
      <c r="CD58" s="24">
        <v>15594.531102148878</v>
      </c>
      <c r="CE58" s="25">
        <v>17933.710767471206</v>
      </c>
      <c r="CF58" s="25">
        <v>19493.163877686096</v>
      </c>
      <c r="CG58" s="25">
        <v>20230.059912070035</v>
      </c>
      <c r="CH58" s="25">
        <v>24604.017458270751</v>
      </c>
      <c r="CI58" s="25">
        <v>26454.6937311685</v>
      </c>
      <c r="CJ58" s="25">
        <v>28010.852185943124</v>
      </c>
      <c r="CK58" s="25">
        <v>29567.010640717737</v>
      </c>
      <c r="CL58" s="25">
        <v>31370.747811691908</v>
      </c>
      <c r="CM58" s="25">
        <v>37905.226886062293</v>
      </c>
      <c r="CN58" s="25">
        <v>42583.876370083999</v>
      </c>
      <c r="CO58" s="25">
        <v>69643.977181647162</v>
      </c>
      <c r="CP58" s="25">
        <v>76646.490958217051</v>
      </c>
      <c r="CQ58" s="25">
        <v>95178.235000000015</v>
      </c>
      <c r="CR58" s="25">
        <v>107438.94500000001</v>
      </c>
      <c r="CS58" s="26">
        <v>116034.06060000001</v>
      </c>
      <c r="CT58" s="24">
        <v>18155.892335952929</v>
      </c>
      <c r="CU58" s="25">
        <v>20482.951731685498</v>
      </c>
      <c r="CV58" s="25">
        <v>22034.324662173887</v>
      </c>
      <c r="CW58" s="25">
        <v>22761.820433666981</v>
      </c>
      <c r="CX58" s="25">
        <v>28254.567700505959</v>
      </c>
      <c r="CY58" s="25">
        <v>28954.201817818521</v>
      </c>
      <c r="CZ58" s="25">
        <v>30502.297163856416</v>
      </c>
      <c r="DA58" s="25">
        <v>32050.3925098943</v>
      </c>
      <c r="DB58" s="25">
        <v>34659.064391838838</v>
      </c>
      <c r="DC58" s="25">
        <v>41488.952500503401</v>
      </c>
      <c r="DD58" s="25">
        <v>46975.404182863604</v>
      </c>
      <c r="DE58" s="25">
        <v>77385.560956335568</v>
      </c>
      <c r="DF58" s="25">
        <v>85256.886162130133</v>
      </c>
      <c r="DG58" s="25">
        <v>107935.97306032002</v>
      </c>
      <c r="DH58" s="25">
        <v>122996.02489264001</v>
      </c>
      <c r="DI58" s="26">
        <v>133878.93192870659</v>
      </c>
      <c r="DJ58" s="24">
        <v>20798.055367022007</v>
      </c>
      <c r="DK58" s="25">
        <v>23125.11476275458</v>
      </c>
      <c r="DL58" s="25">
        <v>24676.487693242972</v>
      </c>
      <c r="DM58" s="25">
        <v>25398.401368841434</v>
      </c>
      <c r="DN58" s="25">
        <v>30731.915000020468</v>
      </c>
      <c r="DO58" s="25">
        <v>31590.782752992978</v>
      </c>
      <c r="DP58" s="25">
        <v>33138.878099030873</v>
      </c>
      <c r="DQ58" s="25">
        <v>34686.973445068754</v>
      </c>
      <c r="DR58" s="25">
        <v>40775.584960684551</v>
      </c>
      <c r="DS58" s="25">
        <v>44626.846126466458</v>
      </c>
      <c r="DT58" s="25">
        <v>49731.931730086981</v>
      </c>
      <c r="DU58" s="25">
        <v>82804.669598617445</v>
      </c>
      <c r="DV58" s="25">
        <v>91284.162804869295</v>
      </c>
      <c r="DW58" s="25">
        <v>119417.93731460802</v>
      </c>
      <c r="DX58" s="25">
        <v>136080.04054743549</v>
      </c>
      <c r="DY58" s="26">
        <v>148154.82899167185</v>
      </c>
      <c r="DZ58" s="24">
        <v>23199.693224895065</v>
      </c>
      <c r="EA58" s="25">
        <v>25526.752620627642</v>
      </c>
      <c r="EB58" s="25">
        <v>27078.125551116031</v>
      </c>
      <c r="EC58" s="25">
        <v>27794.965288176576</v>
      </c>
      <c r="ED58" s="25">
        <v>33250.656748176931</v>
      </c>
      <c r="EE58" s="25">
        <v>33987.346672328116</v>
      </c>
      <c r="EF58" s="25">
        <v>35535.442018366011</v>
      </c>
      <c r="EG58" s="25">
        <v>37083.537364403892</v>
      </c>
      <c r="EH58" s="25">
        <v>43406.730311356638</v>
      </c>
      <c r="EI58" s="25">
        <v>48376.846126466458</v>
      </c>
      <c r="EJ58" s="25">
        <v>53910.912773455479</v>
      </c>
      <c r="EK58" s="25">
        <v>87619.349598617438</v>
      </c>
      <c r="EL58" s="25">
        <v>96654.382804869296</v>
      </c>
      <c r="EM58" s="25">
        <v>125991.82731460802</v>
      </c>
      <c r="EN58" s="25">
        <v>143170.58274743549</v>
      </c>
      <c r="EO58" s="26">
        <v>155932.38899167185</v>
      </c>
      <c r="EP58" s="24">
        <v>25601.331082768127</v>
      </c>
      <c r="EQ58" s="25">
        <v>27928.3904785007</v>
      </c>
      <c r="ER58" s="25">
        <v>29479.763408989089</v>
      </c>
      <c r="ES58" s="25">
        <v>30191.52920751171</v>
      </c>
      <c r="ET58" s="25">
        <v>35769.398496333401</v>
      </c>
      <c r="EU58" s="25">
        <v>36383.910591663254</v>
      </c>
      <c r="EV58" s="25">
        <v>37932.005937701149</v>
      </c>
      <c r="EW58" s="25">
        <v>39480.10128373903</v>
      </c>
      <c r="EX58" s="25">
        <v>46037.875662028731</v>
      </c>
      <c r="EY58" s="25">
        <v>52126.846126466458</v>
      </c>
      <c r="EZ58" s="25">
        <v>58089.893816823977</v>
      </c>
      <c r="FA58" s="25">
        <v>92434.029598617431</v>
      </c>
      <c r="FB58" s="25">
        <v>102024.6028048693</v>
      </c>
      <c r="FC58" s="25">
        <v>132565.71731460802</v>
      </c>
      <c r="FD58" s="25">
        <v>150261.12494743548</v>
      </c>
      <c r="FE58" s="26">
        <v>163709.94899167184</v>
      </c>
    </row>
    <row r="59" spans="1:161">
      <c r="A59" s="12">
        <v>50</v>
      </c>
      <c r="B59" s="24">
        <v>12320.241538538985</v>
      </c>
      <c r="C59" s="25">
        <v>14168.277769319831</v>
      </c>
      <c r="D59" s="25">
        <v>15400.301923173733</v>
      </c>
      <c r="E59" s="25">
        <v>15982.476345279352</v>
      </c>
      <c r="F59" s="25">
        <v>19178.971614335223</v>
      </c>
      <c r="G59" s="25">
        <v>20900.161374596075</v>
      </c>
      <c r="H59" s="25">
        <v>22129.582631925259</v>
      </c>
      <c r="I59" s="25">
        <v>23359.003889254433</v>
      </c>
      <c r="J59" s="25">
        <v>23973.714517919023</v>
      </c>
      <c r="K59" s="25">
        <v>27047.267661241982</v>
      </c>
      <c r="L59" s="25">
        <v>30141.33835499841</v>
      </c>
      <c r="M59" s="25">
        <v>49030.672615129755</v>
      </c>
      <c r="N59" s="25">
        <v>53986.509618789656</v>
      </c>
      <c r="O59" s="25">
        <v>72226.05023600001</v>
      </c>
      <c r="P59" s="25">
        <v>80377.463572000008</v>
      </c>
      <c r="Q59" s="26">
        <v>88725.596612267094</v>
      </c>
      <c r="R59" s="24">
        <v>14943.668152437769</v>
      </c>
      <c r="S59" s="25">
        <v>17185.218375303437</v>
      </c>
      <c r="T59" s="25">
        <v>18679.585190547215</v>
      </c>
      <c r="U59" s="25">
        <v>19385.725678423991</v>
      </c>
      <c r="V59" s="25">
        <v>23262.870814108785</v>
      </c>
      <c r="W59" s="25">
        <v>25350.564348708293</v>
      </c>
      <c r="X59" s="25">
        <v>26841.774016279371</v>
      </c>
      <c r="Y59" s="25">
        <v>28332.983683850445</v>
      </c>
      <c r="Z59" s="25">
        <v>30061.43896991805</v>
      </c>
      <c r="AA59" s="25">
        <v>32806.612686563676</v>
      </c>
      <c r="AB59" s="25">
        <v>40262.661024419074</v>
      </c>
      <c r="AC59" s="25">
        <v>54392.028930978813</v>
      </c>
      <c r="AD59" s="25">
        <v>59041.968738805655</v>
      </c>
      <c r="AE59" s="25">
        <v>78141.506919761523</v>
      </c>
      <c r="AF59" s="25">
        <v>91858.378449254436</v>
      </c>
      <c r="AG59" s="26">
        <v>108465.53372968409</v>
      </c>
      <c r="AH59" s="24">
        <v>17912.079670282063</v>
      </c>
      <c r="AI59" s="25">
        <v>20598.891620824372</v>
      </c>
      <c r="AJ59" s="25">
        <v>22390.099587852583</v>
      </c>
      <c r="AK59" s="25">
        <v>23236.507882538732</v>
      </c>
      <c r="AL59" s="25">
        <v>27883.809459046475</v>
      </c>
      <c r="AM59" s="25">
        <v>30386.202615627572</v>
      </c>
      <c r="AN59" s="25">
        <v>32173.626298899788</v>
      </c>
      <c r="AO59" s="25">
        <v>33961.049982171979</v>
      </c>
      <c r="AP59" s="25">
        <v>36032.845773857342</v>
      </c>
      <c r="AQ59" s="25">
        <v>39323.321031988628</v>
      </c>
      <c r="AR59" s="25">
        <v>48260.439448349694</v>
      </c>
      <c r="AS59" s="25">
        <v>63053.063721839106</v>
      </c>
      <c r="AT59" s="25">
        <v>69134.664622932687</v>
      </c>
      <c r="AU59" s="25">
        <v>94094.699038228006</v>
      </c>
      <c r="AV59" s="25">
        <v>107045.55163287885</v>
      </c>
      <c r="AW59" s="26">
        <v>124829.92568162165</v>
      </c>
      <c r="AX59" s="24">
        <v>20313.717528155121</v>
      </c>
      <c r="AY59" s="25">
        <v>23037.260428795118</v>
      </c>
      <c r="AZ59" s="25">
        <v>24852.95569588845</v>
      </c>
      <c r="BA59" s="25">
        <v>25706.378499166669</v>
      </c>
      <c r="BB59" s="25">
        <v>30402.551207202941</v>
      </c>
      <c r="BC59" s="25">
        <v>32953.81549531257</v>
      </c>
      <c r="BD59" s="25">
        <v>34765.674744349053</v>
      </c>
      <c r="BE59" s="25">
        <v>36577.533993385507</v>
      </c>
      <c r="BF59" s="25">
        <v>38808.94854144883</v>
      </c>
      <c r="BG59" s="25">
        <v>42013.111740494955</v>
      </c>
      <c r="BH59" s="25">
        <v>50956.339048297086</v>
      </c>
      <c r="BI59" s="25">
        <v>67867.743721839099</v>
      </c>
      <c r="BJ59" s="25">
        <v>74504.884622932688</v>
      </c>
      <c r="BK59" s="25">
        <v>100668.589038228</v>
      </c>
      <c r="BL59" s="25">
        <v>114136.09383287885</v>
      </c>
      <c r="BM59" s="26">
        <v>132607.48568162165</v>
      </c>
      <c r="BN59" s="24">
        <v>22715.355386028183</v>
      </c>
      <c r="BO59" s="25">
        <v>25475.629236765861</v>
      </c>
      <c r="BP59" s="25">
        <v>27315.811803924316</v>
      </c>
      <c r="BQ59" s="25">
        <v>28176.249115794602</v>
      </c>
      <c r="BR59" s="25">
        <v>32921.292955359408</v>
      </c>
      <c r="BS59" s="25">
        <v>35521.428374997573</v>
      </c>
      <c r="BT59" s="25">
        <v>37357.723189798315</v>
      </c>
      <c r="BU59" s="25">
        <v>39194.018004599035</v>
      </c>
      <c r="BV59" s="25">
        <v>41585.051309040326</v>
      </c>
      <c r="BW59" s="25">
        <v>44702.902449001282</v>
      </c>
      <c r="BX59" s="25">
        <v>53652.238648244485</v>
      </c>
      <c r="BY59" s="25">
        <v>72682.423721839092</v>
      </c>
      <c r="BZ59" s="25">
        <v>79875.104622932689</v>
      </c>
      <c r="CA59" s="25">
        <v>107242.479038228</v>
      </c>
      <c r="CB59" s="25">
        <v>121226.63603287884</v>
      </c>
      <c r="CC59" s="26">
        <v>140385.04568162165</v>
      </c>
      <c r="CD59" s="24">
        <v>16542.26654943762</v>
      </c>
      <c r="CE59" s="25">
        <v>19023.606531853264</v>
      </c>
      <c r="CF59" s="25">
        <v>20677.833186797023</v>
      </c>
      <c r="CG59" s="25">
        <v>21459.513029567224</v>
      </c>
      <c r="CH59" s="25">
        <v>26096.248464992193</v>
      </c>
      <c r="CI59" s="25">
        <v>28062.440115587899</v>
      </c>
      <c r="CJ59" s="25">
        <v>29713.171887093074</v>
      </c>
      <c r="CK59" s="25">
        <v>31363.90365859825</v>
      </c>
      <c r="CL59" s="25">
        <v>33277.260390643351</v>
      </c>
      <c r="CM59" s="25">
        <v>39867.111816144898</v>
      </c>
      <c r="CN59" s="25">
        <v>45166.583881717277</v>
      </c>
      <c r="CO59" s="25">
        <v>72594.268063710988</v>
      </c>
      <c r="CP59" s="25">
        <v>79977.094751526674</v>
      </c>
      <c r="CQ59" s="25">
        <v>100516.25000000001</v>
      </c>
      <c r="CR59" s="25">
        <v>112466.65000000001</v>
      </c>
      <c r="CS59" s="26">
        <v>121463.98200000002</v>
      </c>
      <c r="CT59" s="24">
        <v>19098.71716893906</v>
      </c>
      <c r="CU59" s="25">
        <v>21567.200289619552</v>
      </c>
      <c r="CV59" s="25">
        <v>23212.855703406552</v>
      </c>
      <c r="CW59" s="25">
        <v>23984.903239617375</v>
      </c>
      <c r="CX59" s="25">
        <v>29808.295836402587</v>
      </c>
      <c r="CY59" s="25">
        <v>30553.617794830578</v>
      </c>
      <c r="CZ59" s="25">
        <v>32195.796433633881</v>
      </c>
      <c r="DA59" s="25">
        <v>33837.975072437184</v>
      </c>
      <c r="DB59" s="25">
        <v>36601.22456170962</v>
      </c>
      <c r="DC59" s="25">
        <v>43440.897927382292</v>
      </c>
      <c r="DD59" s="25">
        <v>49664.549033453935</v>
      </c>
      <c r="DE59" s="25">
        <v>80119.850246315749</v>
      </c>
      <c r="DF59" s="25">
        <v>88340.962556383354</v>
      </c>
      <c r="DG59" s="25">
        <v>112663.14427700001</v>
      </c>
      <c r="DH59" s="25">
        <v>127224.60087900001</v>
      </c>
      <c r="DI59" s="26">
        <v>138737.87136310339</v>
      </c>
      <c r="DJ59" s="24">
        <v>21740.880200008141</v>
      </c>
      <c r="DK59" s="25">
        <v>24209.36332068863</v>
      </c>
      <c r="DL59" s="25">
        <v>25855.01873447563</v>
      </c>
      <c r="DM59" s="25">
        <v>26621.484174791829</v>
      </c>
      <c r="DN59" s="25">
        <v>32277.634182193047</v>
      </c>
      <c r="DO59" s="25">
        <v>33190.198730005031</v>
      </c>
      <c r="DP59" s="25">
        <v>34832.377368808338</v>
      </c>
      <c r="DQ59" s="25">
        <v>36474.556007611638</v>
      </c>
      <c r="DR59" s="25">
        <v>42707.733938400263</v>
      </c>
      <c r="DS59" s="25">
        <v>46567.554860131211</v>
      </c>
      <c r="DT59" s="25">
        <v>52031.534973238391</v>
      </c>
      <c r="DU59" s="25">
        <v>85387.757774139085</v>
      </c>
      <c r="DV59" s="25">
        <v>94195.670019783036</v>
      </c>
      <c r="DW59" s="25">
        <v>123595.34912630002</v>
      </c>
      <c r="DX59" s="25">
        <v>139569.76848110466</v>
      </c>
      <c r="DY59" s="26">
        <v>152556.98285358609</v>
      </c>
      <c r="DZ59" s="24">
        <v>24142.5180578812</v>
      </c>
      <c r="EA59" s="25">
        <v>26611.001178561692</v>
      </c>
      <c r="EB59" s="25">
        <v>28256.656592348692</v>
      </c>
      <c r="EC59" s="25">
        <v>29018.048094126967</v>
      </c>
      <c r="ED59" s="25">
        <v>34796.375930349517</v>
      </c>
      <c r="EE59" s="25">
        <v>35586.762649340169</v>
      </c>
      <c r="EF59" s="25">
        <v>37228.941288143476</v>
      </c>
      <c r="EG59" s="25">
        <v>38871.119926946783</v>
      </c>
      <c r="EH59" s="25">
        <v>45338.879289072356</v>
      </c>
      <c r="EI59" s="25">
        <v>50317.554860131211</v>
      </c>
      <c r="EJ59" s="25">
        <v>56073.628775771394</v>
      </c>
      <c r="EK59" s="25">
        <v>90202.437774139078</v>
      </c>
      <c r="EL59" s="25">
        <v>99565.890019783037</v>
      </c>
      <c r="EM59" s="25">
        <v>130169.23912630002</v>
      </c>
      <c r="EN59" s="25">
        <v>146660.31068110466</v>
      </c>
      <c r="EO59" s="26">
        <v>160334.54285358608</v>
      </c>
      <c r="EP59" s="24">
        <v>26544.155915754262</v>
      </c>
      <c r="EQ59" s="25">
        <v>29012.639036434746</v>
      </c>
      <c r="ER59" s="25">
        <v>30658.294450221747</v>
      </c>
      <c r="ES59" s="25">
        <v>31414.612013462109</v>
      </c>
      <c r="ET59" s="25">
        <v>37315.11767850598</v>
      </c>
      <c r="EU59" s="25">
        <v>37983.326568675315</v>
      </c>
      <c r="EV59" s="25">
        <v>39625.505207478614</v>
      </c>
      <c r="EW59" s="25">
        <v>41267.683846281921</v>
      </c>
      <c r="EX59" s="25">
        <v>47970.02463974445</v>
      </c>
      <c r="EY59" s="25">
        <v>54067.554860131211</v>
      </c>
      <c r="EZ59" s="25">
        <v>60252.609819139892</v>
      </c>
      <c r="FA59" s="25">
        <v>95017.117774139071</v>
      </c>
      <c r="FB59" s="25">
        <v>104936.11001978304</v>
      </c>
      <c r="FC59" s="25">
        <v>136743.12912630002</v>
      </c>
      <c r="FD59" s="25">
        <v>153750.85288110466</v>
      </c>
      <c r="FE59" s="26">
        <v>168112.10285358608</v>
      </c>
    </row>
    <row r="60" spans="1:161">
      <c r="A60" s="12">
        <v>51</v>
      </c>
      <c r="B60" s="24">
        <v>13061.898389183963</v>
      </c>
      <c r="C60" s="25">
        <v>15021.183147561558</v>
      </c>
      <c r="D60" s="25">
        <v>16327.372986479955</v>
      </c>
      <c r="E60" s="25">
        <v>16944.593283869293</v>
      </c>
      <c r="F60" s="25">
        <v>20333.511940643155</v>
      </c>
      <c r="G60" s="25">
        <v>22158.314294290612</v>
      </c>
      <c r="H60" s="25">
        <v>23461.744546895941</v>
      </c>
      <c r="I60" s="25">
        <v>24765.174799501274</v>
      </c>
      <c r="J60" s="25">
        <v>25416.889925803938</v>
      </c>
      <c r="K60" s="25">
        <v>28675.465557317271</v>
      </c>
      <c r="L60" s="25">
        <v>31955.793859678703</v>
      </c>
      <c r="M60" s="25">
        <v>51075.295080414544</v>
      </c>
      <c r="N60" s="25">
        <v>56278.890092579517</v>
      </c>
      <c r="O60" s="25">
        <v>74150.589319999999</v>
      </c>
      <c r="P60" s="25">
        <v>82373.47563999999</v>
      </c>
      <c r="Q60" s="26">
        <v>90972.731228586737</v>
      </c>
      <c r="R60" s="24">
        <v>15778.110121903894</v>
      </c>
      <c r="S60" s="25">
        <v>18144.82664018948</v>
      </c>
      <c r="T60" s="25">
        <v>19722.637652379868</v>
      </c>
      <c r="U60" s="25">
        <v>20468.20843631334</v>
      </c>
      <c r="V60" s="25">
        <v>24561.850123576009</v>
      </c>
      <c r="W60" s="25">
        <v>26766.118724409753</v>
      </c>
      <c r="X60" s="25">
        <v>28340.596296433858</v>
      </c>
      <c r="Y60" s="25">
        <v>29915.073868457952</v>
      </c>
      <c r="Z60" s="25">
        <v>31740.044656497885</v>
      </c>
      <c r="AA60" s="25">
        <v>34638.506584530274</v>
      </c>
      <c r="AB60" s="25">
        <v>42510.894444650803</v>
      </c>
      <c r="AC60" s="25">
        <v>57848.319044758828</v>
      </c>
      <c r="AD60" s="25">
        <v>63806.371116950526</v>
      </c>
      <c r="AE60" s="25">
        <v>85082.794169300003</v>
      </c>
      <c r="AF60" s="25">
        <v>95655.631431099988</v>
      </c>
      <c r="AG60" s="26">
        <v>108691.68928760334</v>
      </c>
      <c r="AH60" s="24">
        <v>18598.055607322309</v>
      </c>
      <c r="AI60" s="25">
        <v>21387.763948420652</v>
      </c>
      <c r="AJ60" s="25">
        <v>23247.569509152891</v>
      </c>
      <c r="AK60" s="25">
        <v>24126.392561575369</v>
      </c>
      <c r="AL60" s="25">
        <v>28951.67107389044</v>
      </c>
      <c r="AM60" s="25">
        <v>31549.897965137017</v>
      </c>
      <c r="AN60" s="25">
        <v>33405.774316027426</v>
      </c>
      <c r="AO60" s="25">
        <v>35261.650666917849</v>
      </c>
      <c r="AP60" s="25">
        <v>37412.78967757713</v>
      </c>
      <c r="AQ60" s="25">
        <v>40829.279719589089</v>
      </c>
      <c r="AR60" s="25">
        <v>50108.661474041168</v>
      </c>
      <c r="AS60" s="25">
        <v>64621.343009103111</v>
      </c>
      <c r="AT60" s="25">
        <v>71333.852141321535</v>
      </c>
      <c r="AU60" s="25">
        <v>96014.999018600007</v>
      </c>
      <c r="AV60" s="25">
        <v>108937.78722219999</v>
      </c>
      <c r="AW60" s="26">
        <v>126078.22493843787</v>
      </c>
      <c r="AX60" s="24">
        <v>20999.693465195371</v>
      </c>
      <c r="AY60" s="25">
        <v>23826.132756391398</v>
      </c>
      <c r="AZ60" s="25">
        <v>25710.425617188757</v>
      </c>
      <c r="BA60" s="25">
        <v>26596.263178203302</v>
      </c>
      <c r="BB60" s="25">
        <v>31470.412822046907</v>
      </c>
      <c r="BC60" s="25">
        <v>34117.510844822013</v>
      </c>
      <c r="BD60" s="25">
        <v>35997.822761476687</v>
      </c>
      <c r="BE60" s="25">
        <v>37878.134678131377</v>
      </c>
      <c r="BF60" s="25">
        <v>40188.892445168618</v>
      </c>
      <c r="BG60" s="25">
        <v>43519.070428095416</v>
      </c>
      <c r="BH60" s="25">
        <v>52804.561073988567</v>
      </c>
      <c r="BI60" s="25">
        <v>69436.023009103112</v>
      </c>
      <c r="BJ60" s="25">
        <v>76704.072141321536</v>
      </c>
      <c r="BK60" s="25">
        <v>102588.88901860001</v>
      </c>
      <c r="BL60" s="25">
        <v>116028.32942219998</v>
      </c>
      <c r="BM60" s="26">
        <v>133855.78493843786</v>
      </c>
      <c r="BN60" s="24">
        <v>23401.331323068429</v>
      </c>
      <c r="BO60" s="25">
        <v>26264.501564362145</v>
      </c>
      <c r="BP60" s="25">
        <v>28173.281725224624</v>
      </c>
      <c r="BQ60" s="25">
        <v>29066.133794831236</v>
      </c>
      <c r="BR60" s="25">
        <v>33989.154570203369</v>
      </c>
      <c r="BS60" s="25">
        <v>36685.123724507015</v>
      </c>
      <c r="BT60" s="25">
        <v>38589.871206925949</v>
      </c>
      <c r="BU60" s="25">
        <v>40494.618689344905</v>
      </c>
      <c r="BV60" s="25">
        <v>42964.995212760114</v>
      </c>
      <c r="BW60" s="25">
        <v>46208.861136601743</v>
      </c>
      <c r="BX60" s="25">
        <v>55500.460673935959</v>
      </c>
      <c r="BY60" s="25">
        <v>74250.703009103105</v>
      </c>
      <c r="BZ60" s="25">
        <v>82074.292141321537</v>
      </c>
      <c r="CA60" s="25">
        <v>109162.77901860001</v>
      </c>
      <c r="CB60" s="25">
        <v>123118.87162219998</v>
      </c>
      <c r="CC60" s="26">
        <v>141633.34493843786</v>
      </c>
      <c r="CD60" s="24">
        <v>17545.553232532689</v>
      </c>
      <c r="CE60" s="25">
        <v>20177.386217412593</v>
      </c>
      <c r="CF60" s="25">
        <v>21931.941540665866</v>
      </c>
      <c r="CG60" s="25">
        <v>22761.030181641036</v>
      </c>
      <c r="CH60" s="25">
        <v>27673.417730916524</v>
      </c>
      <c r="CI60" s="25">
        <v>29764.424083684433</v>
      </c>
      <c r="CJ60" s="25">
        <v>31515.272559195277</v>
      </c>
      <c r="CK60" s="25">
        <v>33266.121034706121</v>
      </c>
      <c r="CL60" s="25">
        <v>35295.522646304707</v>
      </c>
      <c r="CM60" s="25">
        <v>43517.749146651542</v>
      </c>
      <c r="CN60" s="25">
        <v>48495.959662379304</v>
      </c>
      <c r="CO60" s="25">
        <v>75964.872643931754</v>
      </c>
      <c r="CP60" s="25">
        <v>83779.653325492094</v>
      </c>
      <c r="CQ60" s="25">
        <v>103829.16500000001</v>
      </c>
      <c r="CR60" s="25">
        <v>115922.45500000002</v>
      </c>
      <c r="CS60" s="26">
        <v>126355.47595000002</v>
      </c>
      <c r="CT60" s="24">
        <v>20096.805403511684</v>
      </c>
      <c r="CU60" s="25">
        <v>22715.001759378076</v>
      </c>
      <c r="CV60" s="25">
        <v>24460.465996622341</v>
      </c>
      <c r="CW60" s="25">
        <v>25279.676686197898</v>
      </c>
      <c r="CX60" s="25">
        <v>31450.462667476557</v>
      </c>
      <c r="CY60" s="25">
        <v>32246.783071128189</v>
      </c>
      <c r="CZ60" s="25">
        <v>33988.559667360758</v>
      </c>
      <c r="DA60" s="25">
        <v>35730.336263593323</v>
      </c>
      <c r="DB60" s="25">
        <v>38653.933100552073</v>
      </c>
      <c r="DC60" s="25">
        <v>47041.274749547927</v>
      </c>
      <c r="DD60" s="25">
        <v>52506.760856466572</v>
      </c>
      <c r="DE60" s="25">
        <v>83490.454826536516</v>
      </c>
      <c r="DF60" s="25">
        <v>92143.521130348774</v>
      </c>
      <c r="DG60" s="25">
        <v>115976.05927700001</v>
      </c>
      <c r="DH60" s="25">
        <v>130680.40587900001</v>
      </c>
      <c r="DI60" s="26">
        <v>143629.36531310339</v>
      </c>
      <c r="DJ60" s="24">
        <v>22738.968434580765</v>
      </c>
      <c r="DK60" s="25">
        <v>25357.164790447157</v>
      </c>
      <c r="DL60" s="25">
        <v>27102.629027691422</v>
      </c>
      <c r="DM60" s="25">
        <v>27916.257621372355</v>
      </c>
      <c r="DN60" s="25">
        <v>33911.336187372843</v>
      </c>
      <c r="DO60" s="25">
        <v>34883.364006302647</v>
      </c>
      <c r="DP60" s="25">
        <v>36625.140602535212</v>
      </c>
      <c r="DQ60" s="25">
        <v>38366.917198767784</v>
      </c>
      <c r="DR60" s="25">
        <v>44749.861444875009</v>
      </c>
      <c r="DS60" s="25">
        <v>50103.289913868299</v>
      </c>
      <c r="DT60" s="25">
        <v>55834.853002787109</v>
      </c>
      <c r="DU60" s="25">
        <v>88758.362354359851</v>
      </c>
      <c r="DV60" s="25">
        <v>97998.228593748456</v>
      </c>
      <c r="DW60" s="25">
        <v>126908.26412630001</v>
      </c>
      <c r="DX60" s="25">
        <v>142998.68066575352</v>
      </c>
      <c r="DY60" s="26">
        <v>157448.47680358609</v>
      </c>
      <c r="DZ60" s="24">
        <v>25140.606292453827</v>
      </c>
      <c r="EA60" s="25">
        <v>27758.802648320216</v>
      </c>
      <c r="EB60" s="25">
        <v>29504.266885564481</v>
      </c>
      <c r="EC60" s="25">
        <v>30312.821540707489</v>
      </c>
      <c r="ED60" s="25">
        <v>36430.077935529305</v>
      </c>
      <c r="EE60" s="25">
        <v>37279.927925637785</v>
      </c>
      <c r="EF60" s="25">
        <v>39021.704521870357</v>
      </c>
      <c r="EG60" s="25">
        <v>40763.481118102922</v>
      </c>
      <c r="EH60" s="25">
        <v>47381.006795547095</v>
      </c>
      <c r="EI60" s="25">
        <v>53853.289913868299</v>
      </c>
      <c r="EJ60" s="25">
        <v>60013.834046155607</v>
      </c>
      <c r="EK60" s="25">
        <v>93573.042354359844</v>
      </c>
      <c r="EL60" s="25">
        <v>103368.44859374846</v>
      </c>
      <c r="EM60" s="25">
        <v>133482.15412630001</v>
      </c>
      <c r="EN60" s="25">
        <v>150089.22286575352</v>
      </c>
      <c r="EO60" s="26">
        <v>165226.03680358609</v>
      </c>
      <c r="EP60" s="24">
        <v>27542.244150326886</v>
      </c>
      <c r="EQ60" s="25">
        <v>30160.440506193274</v>
      </c>
      <c r="ER60" s="25">
        <v>31905.904743437542</v>
      </c>
      <c r="ES60" s="25">
        <v>32709.385460042631</v>
      </c>
      <c r="ET60" s="25">
        <v>38948.819683685775</v>
      </c>
      <c r="EU60" s="25">
        <v>39676.491844972923</v>
      </c>
      <c r="EV60" s="25">
        <v>41418.268441205495</v>
      </c>
      <c r="EW60" s="25">
        <v>43160.04503743806</v>
      </c>
      <c r="EX60" s="25">
        <v>50012.152146219189</v>
      </c>
      <c r="EY60" s="25">
        <v>57603.289913868299</v>
      </c>
      <c r="EZ60" s="25">
        <v>64192.815089524105</v>
      </c>
      <c r="FA60" s="25">
        <v>98387.722354359837</v>
      </c>
      <c r="FB60" s="25">
        <v>108738.66859374846</v>
      </c>
      <c r="FC60" s="25">
        <v>140056.04412630002</v>
      </c>
      <c r="FD60" s="25">
        <v>157179.76506575351</v>
      </c>
      <c r="FE60" s="26">
        <v>173003.59680358609</v>
      </c>
    </row>
    <row r="61" spans="1:161">
      <c r="A61" s="12">
        <v>52</v>
      </c>
      <c r="B61" s="24">
        <v>13843.493698130756</v>
      </c>
      <c r="C61" s="25">
        <v>15920.017752850368</v>
      </c>
      <c r="D61" s="25">
        <v>17304.367122663447</v>
      </c>
      <c r="E61" s="25">
        <v>17958.520526914624</v>
      </c>
      <c r="F61" s="25">
        <v>21550.224632297548</v>
      </c>
      <c r="G61" s="25">
        <v>23484.219150580662</v>
      </c>
      <c r="H61" s="25">
        <v>24865.643806497177</v>
      </c>
      <c r="I61" s="25">
        <v>26247.068462413681</v>
      </c>
      <c r="J61" s="25">
        <v>26937.780790371937</v>
      </c>
      <c r="K61" s="25">
        <v>30391.342430163215</v>
      </c>
      <c r="L61" s="25">
        <v>33867.958372846071</v>
      </c>
      <c r="M61" s="25">
        <v>53222.134144633092</v>
      </c>
      <c r="N61" s="25">
        <v>58685.87499593728</v>
      </c>
      <c r="O61" s="25">
        <v>76200.528403999997</v>
      </c>
      <c r="P61" s="25">
        <v>84505.887708000009</v>
      </c>
      <c r="Q61" s="26">
        <v>93371.344418729568</v>
      </c>
      <c r="R61" s="24">
        <v>16689.034197870951</v>
      </c>
      <c r="S61" s="25">
        <v>19192.389327551595</v>
      </c>
      <c r="T61" s="25">
        <v>20861.292747338688</v>
      </c>
      <c r="U61" s="25">
        <v>21649.907873856624</v>
      </c>
      <c r="V61" s="25">
        <v>25979.889448627946</v>
      </c>
      <c r="W61" s="25">
        <v>28311.417988889429</v>
      </c>
      <c r="X61" s="25">
        <v>29976.795517647639</v>
      </c>
      <c r="Y61" s="25">
        <v>31642.173046405835</v>
      </c>
      <c r="Z61" s="25">
        <v>33572.505618329778</v>
      </c>
      <c r="AA61" s="25">
        <v>36638.305632680444</v>
      </c>
      <c r="AB61" s="25">
        <v>44965.193276471466</v>
      </c>
      <c r="AC61" s="25">
        <v>59995.158108977375</v>
      </c>
      <c r="AD61" s="25">
        <v>66213.356020308289</v>
      </c>
      <c r="AE61" s="25">
        <v>87132.733253300001</v>
      </c>
      <c r="AF61" s="25">
        <v>97788.043499100022</v>
      </c>
      <c r="AG61" s="26">
        <v>108917.8448455226</v>
      </c>
      <c r="AH61" s="24">
        <v>19320.971567681569</v>
      </c>
      <c r="AI61" s="25">
        <v>22219.117302833802</v>
      </c>
      <c r="AJ61" s="25">
        <v>24151.214459601961</v>
      </c>
      <c r="AK61" s="25">
        <v>25064.197814818548</v>
      </c>
      <c r="AL61" s="25">
        <v>30077.037377782257</v>
      </c>
      <c r="AM61" s="25">
        <v>32776.258680916559</v>
      </c>
      <c r="AN61" s="25">
        <v>34704.273897441068</v>
      </c>
      <c r="AO61" s="25">
        <v>36632.289113965569</v>
      </c>
      <c r="AP61" s="25">
        <v>38867.044001283735</v>
      </c>
      <c r="AQ61" s="25">
        <v>42416.334763539089</v>
      </c>
      <c r="AR61" s="25">
        <v>52056.41084616162</v>
      </c>
      <c r="AS61" s="25">
        <v>66768.182073321659</v>
      </c>
      <c r="AT61" s="25">
        <v>73740.837044679298</v>
      </c>
      <c r="AU61" s="25">
        <v>98064.938102600005</v>
      </c>
      <c r="AV61" s="25">
        <v>111070.19929020003</v>
      </c>
      <c r="AW61" s="26">
        <v>127339.00718782225</v>
      </c>
      <c r="AX61" s="24">
        <v>21722.609425554627</v>
      </c>
      <c r="AY61" s="25">
        <v>24657.486110804548</v>
      </c>
      <c r="AZ61" s="25">
        <v>26614.070567637827</v>
      </c>
      <c r="BA61" s="25">
        <v>27534.068431446482</v>
      </c>
      <c r="BB61" s="25">
        <v>32595.77912593872</v>
      </c>
      <c r="BC61" s="25">
        <v>35343.871560601561</v>
      </c>
      <c r="BD61" s="25">
        <v>37296.322342890337</v>
      </c>
      <c r="BE61" s="25">
        <v>39248.773125179097</v>
      </c>
      <c r="BF61" s="25">
        <v>41643.146768875231</v>
      </c>
      <c r="BG61" s="25">
        <v>45106.125472045409</v>
      </c>
      <c r="BH61" s="25">
        <v>54752.310446109012</v>
      </c>
      <c r="BI61" s="25">
        <v>71582.862073321652</v>
      </c>
      <c r="BJ61" s="25">
        <v>79111.057044679299</v>
      </c>
      <c r="BK61" s="25">
        <v>104638.8281026</v>
      </c>
      <c r="BL61" s="25">
        <v>118160.74149020003</v>
      </c>
      <c r="BM61" s="26">
        <v>135116.56718782225</v>
      </c>
      <c r="BN61" s="24">
        <v>24124.247283427689</v>
      </c>
      <c r="BO61" s="25">
        <v>27095.854918775294</v>
      </c>
      <c r="BP61" s="25">
        <v>29076.926675673694</v>
      </c>
      <c r="BQ61" s="25">
        <v>30003.939048074419</v>
      </c>
      <c r="BR61" s="25">
        <v>35114.520874095186</v>
      </c>
      <c r="BS61" s="25">
        <v>37911.484440286564</v>
      </c>
      <c r="BT61" s="25">
        <v>39888.370788339598</v>
      </c>
      <c r="BU61" s="25">
        <v>41865.257136392625</v>
      </c>
      <c r="BV61" s="25">
        <v>44419.249536466719</v>
      </c>
      <c r="BW61" s="25">
        <v>47795.916180551736</v>
      </c>
      <c r="BX61" s="25">
        <v>57448.210046056411</v>
      </c>
      <c r="BY61" s="25">
        <v>76397.542073321645</v>
      </c>
      <c r="BZ61" s="25">
        <v>84481.2770446793</v>
      </c>
      <c r="CA61" s="25">
        <v>111212.7181026</v>
      </c>
      <c r="CB61" s="25">
        <v>125251.28369020003</v>
      </c>
      <c r="CC61" s="26">
        <v>142894.12718782225</v>
      </c>
      <c r="CD61" s="24">
        <v>18605.94730983127</v>
      </c>
      <c r="CE61" s="25">
        <v>21396.83940630596</v>
      </c>
      <c r="CF61" s="25">
        <v>23257.434137289081</v>
      </c>
      <c r="CG61" s="25">
        <v>24136.630100204697</v>
      </c>
      <c r="CH61" s="25">
        <v>29337.839796693752</v>
      </c>
      <c r="CI61" s="25">
        <v>31563.285515652289</v>
      </c>
      <c r="CJ61" s="25">
        <v>33419.949369514194</v>
      </c>
      <c r="CK61" s="25">
        <v>35276.613223376087</v>
      </c>
      <c r="CL61" s="25">
        <v>37428.665025645736</v>
      </c>
      <c r="CM61" s="25">
        <v>46139.444557959039</v>
      </c>
      <c r="CN61" s="25">
        <v>51417.563775803363</v>
      </c>
      <c r="CO61" s="25">
        <v>80208.858564328912</v>
      </c>
      <c r="CP61" s="25">
        <v>88560.939898153025</v>
      </c>
      <c r="CQ61" s="25">
        <v>107308.18000000001</v>
      </c>
      <c r="CR61" s="25">
        <v>119557.56</v>
      </c>
      <c r="CS61" s="26">
        <v>132708.8916</v>
      </c>
      <c r="CT61" s="24">
        <v>21151.705134959549</v>
      </c>
      <c r="CU61" s="25">
        <v>23928.136450543123</v>
      </c>
      <c r="CV61" s="25">
        <v>25779.090660932161</v>
      </c>
      <c r="CW61" s="25">
        <v>26648.149045426209</v>
      </c>
      <c r="CX61" s="25">
        <v>33183.478120149048</v>
      </c>
      <c r="CY61" s="25">
        <v>34036.323848580585</v>
      </c>
      <c r="CZ61" s="25">
        <v>35883.367549369192</v>
      </c>
      <c r="DA61" s="25">
        <v>37730.411250157777</v>
      </c>
      <c r="DB61" s="25">
        <v>40820.202416392684</v>
      </c>
      <c r="DC61" s="25">
        <v>49643.123424819816</v>
      </c>
      <c r="DD61" s="25">
        <v>55506.210678399722</v>
      </c>
      <c r="DE61" s="25">
        <v>87734.440746933673</v>
      </c>
      <c r="DF61" s="25">
        <v>96924.807703009705</v>
      </c>
      <c r="DG61" s="25">
        <v>119455.07427700001</v>
      </c>
      <c r="DH61" s="25">
        <v>134315.51087900001</v>
      </c>
      <c r="DI61" s="26">
        <v>149982.78096310337</v>
      </c>
      <c r="DJ61" s="24">
        <v>23793.868166028631</v>
      </c>
      <c r="DK61" s="25">
        <v>26570.299481612201</v>
      </c>
      <c r="DL61" s="25">
        <v>28421.253692001243</v>
      </c>
      <c r="DM61" s="25">
        <v>29284.729980600659</v>
      </c>
      <c r="DN61" s="25">
        <v>35635.418519608844</v>
      </c>
      <c r="DO61" s="25">
        <v>36672.904783755046</v>
      </c>
      <c r="DP61" s="25">
        <v>38519.948484543638</v>
      </c>
      <c r="DQ61" s="25">
        <v>40366.99218533223</v>
      </c>
      <c r="DR61" s="25">
        <v>46904.964360170015</v>
      </c>
      <c r="DS61" s="25">
        <v>52680.886218959808</v>
      </c>
      <c r="DT61" s="25">
        <v>58707.31329516953</v>
      </c>
      <c r="DU61" s="25">
        <v>93002.348274757009</v>
      </c>
      <c r="DV61" s="25">
        <v>102779.51516640939</v>
      </c>
      <c r="DW61" s="25">
        <v>130387.27912630001</v>
      </c>
      <c r="DX61" s="25">
        <v>146607.70263606741</v>
      </c>
      <c r="DY61" s="26">
        <v>163801.89245358607</v>
      </c>
      <c r="DZ61" s="24">
        <v>26195.506023901689</v>
      </c>
      <c r="EA61" s="25">
        <v>28971.937339485259</v>
      </c>
      <c r="EB61" s="25">
        <v>30822.891549874301</v>
      </c>
      <c r="EC61" s="25">
        <v>31681.293899935798</v>
      </c>
      <c r="ED61" s="25">
        <v>38154.160267765306</v>
      </c>
      <c r="EE61" s="25">
        <v>39069.468703090184</v>
      </c>
      <c r="EF61" s="25">
        <v>40916.512403878776</v>
      </c>
      <c r="EG61" s="25">
        <v>42763.556104667368</v>
      </c>
      <c r="EH61" s="25">
        <v>49536.109710842102</v>
      </c>
      <c r="EI61" s="25">
        <v>56430.886218959808</v>
      </c>
      <c r="EJ61" s="25">
        <v>62886.294338538028</v>
      </c>
      <c r="EK61" s="25">
        <v>97817.028274757002</v>
      </c>
      <c r="EL61" s="25">
        <v>108149.73516640939</v>
      </c>
      <c r="EM61" s="25">
        <v>136961.16912630002</v>
      </c>
      <c r="EN61" s="25">
        <v>153698.2448360674</v>
      </c>
      <c r="EO61" s="26">
        <v>171579.45245358607</v>
      </c>
      <c r="EP61" s="24">
        <v>28597.143881774748</v>
      </c>
      <c r="EQ61" s="25">
        <v>31373.575197358321</v>
      </c>
      <c r="ER61" s="25">
        <v>33224.529407747359</v>
      </c>
      <c r="ES61" s="25">
        <v>34077.857819270939</v>
      </c>
      <c r="ET61" s="25">
        <v>40672.902015921776</v>
      </c>
      <c r="EU61" s="25">
        <v>41466.032622425322</v>
      </c>
      <c r="EV61" s="25">
        <v>43313.076323213922</v>
      </c>
      <c r="EW61" s="25">
        <v>45160.120024002506</v>
      </c>
      <c r="EX61" s="25">
        <v>52167.255061514195</v>
      </c>
      <c r="EY61" s="25">
        <v>60180.886218959808</v>
      </c>
      <c r="EZ61" s="25">
        <v>67065.275381906526</v>
      </c>
      <c r="FA61" s="25">
        <v>102631.70827475699</v>
      </c>
      <c r="FB61" s="25">
        <v>113519.95516640939</v>
      </c>
      <c r="FC61" s="25">
        <v>143535.05912630004</v>
      </c>
      <c r="FD61" s="25">
        <v>160788.7870360674</v>
      </c>
      <c r="FE61" s="26">
        <v>179357.01245358607</v>
      </c>
    </row>
    <row r="62" spans="1:161">
      <c r="A62" s="12">
        <v>53</v>
      </c>
      <c r="B62" s="24">
        <v>14666.059528905194</v>
      </c>
      <c r="C62" s="25">
        <v>16865.968458240968</v>
      </c>
      <c r="D62" s="25">
        <v>18332.574411131489</v>
      </c>
      <c r="E62" s="25">
        <v>19025.596922427121</v>
      </c>
      <c r="F62" s="25">
        <v>22830.716306912542</v>
      </c>
      <c r="G62" s="25">
        <v>24879.626744712386</v>
      </c>
      <c r="H62" s="25">
        <v>26343.134200283705</v>
      </c>
      <c r="I62" s="25">
        <v>27806.641655855019</v>
      </c>
      <c r="J62" s="25">
        <v>28538.395383640676</v>
      </c>
      <c r="K62" s="25">
        <v>32197.16402256897</v>
      </c>
      <c r="L62" s="25">
        <v>35880.356826811178</v>
      </c>
      <c r="M62" s="25">
        <v>55476.301461965646</v>
      </c>
      <c r="N62" s="25">
        <v>61213.195421954144</v>
      </c>
      <c r="O62" s="25">
        <v>78413.267487999998</v>
      </c>
      <c r="P62" s="25">
        <v>86818.699776000009</v>
      </c>
      <c r="Q62" s="26">
        <v>95970.158901997958</v>
      </c>
      <c r="R62" s="24">
        <v>17479.517365153795</v>
      </c>
      <c r="S62" s="25">
        <v>20101.444969926866</v>
      </c>
      <c r="T62" s="25">
        <v>21849.396706442247</v>
      </c>
      <c r="U62" s="25">
        <v>22675.364922155517</v>
      </c>
      <c r="V62" s="25">
        <v>27210.43790658662</v>
      </c>
      <c r="W62" s="25">
        <v>29652.400282818751</v>
      </c>
      <c r="X62" s="25">
        <v>31396.659122984558</v>
      </c>
      <c r="Y62" s="25">
        <v>33140.917963150365</v>
      </c>
      <c r="Z62" s="25">
        <v>35162.681554225695</v>
      </c>
      <c r="AA62" s="25">
        <v>38373.694483647792</v>
      </c>
      <c r="AB62" s="25">
        <v>47094.988684476855</v>
      </c>
      <c r="AC62" s="25">
        <v>61496.767208049452</v>
      </c>
      <c r="AD62" s="25">
        <v>67904.289665839489</v>
      </c>
      <c r="AE62" s="25">
        <v>88130.782909599991</v>
      </c>
      <c r="AF62" s="25">
        <v>98625.060479199994</v>
      </c>
      <c r="AG62" s="26">
        <v>109789.27039248066</v>
      </c>
      <c r="AH62" s="24">
        <v>20081.782131289354</v>
      </c>
      <c r="AI62" s="25">
        <v>23094.049450982755</v>
      </c>
      <c r="AJ62" s="25">
        <v>25102.227664111695</v>
      </c>
      <c r="AK62" s="25">
        <v>26051.161974414244</v>
      </c>
      <c r="AL62" s="25">
        <v>31261.39436929709</v>
      </c>
      <c r="AM62" s="25">
        <v>34066.904120387859</v>
      </c>
      <c r="AN62" s="25">
        <v>36070.839656881268</v>
      </c>
      <c r="AO62" s="25">
        <v>38074.775193374669</v>
      </c>
      <c r="AP62" s="25">
        <v>40397.529026262935</v>
      </c>
      <c r="AQ62" s="25">
        <v>44086.581802854882</v>
      </c>
      <c r="AR62" s="25">
        <v>54106.25948532192</v>
      </c>
      <c r="AS62" s="25">
        <v>67517.232954133258</v>
      </c>
      <c r="AT62" s="25">
        <v>74595.383909724827</v>
      </c>
      <c r="AU62" s="25">
        <v>99171.337758900001</v>
      </c>
      <c r="AV62" s="25">
        <v>112028.21627030002</v>
      </c>
      <c r="AW62" s="26">
        <v>128612.39725970048</v>
      </c>
      <c r="AX62" s="24">
        <v>22483.419989162412</v>
      </c>
      <c r="AY62" s="25">
        <v>25532.418258953501</v>
      </c>
      <c r="AZ62" s="25">
        <v>27565.083772147562</v>
      </c>
      <c r="BA62" s="25">
        <v>28521.032591042178</v>
      </c>
      <c r="BB62" s="25">
        <v>33780.136117453556</v>
      </c>
      <c r="BC62" s="25">
        <v>36634.517000072854</v>
      </c>
      <c r="BD62" s="25">
        <v>38662.888102330529</v>
      </c>
      <c r="BE62" s="25">
        <v>40691.259204588197</v>
      </c>
      <c r="BF62" s="25">
        <v>43173.631793854423</v>
      </c>
      <c r="BG62" s="25">
        <v>46776.372511361209</v>
      </c>
      <c r="BH62" s="25">
        <v>56802.159085269312</v>
      </c>
      <c r="BI62" s="25">
        <v>72331.912954133251</v>
      </c>
      <c r="BJ62" s="25">
        <v>79965.603909724829</v>
      </c>
      <c r="BK62" s="25">
        <v>105745.2277589</v>
      </c>
      <c r="BL62" s="25">
        <v>119118.75847030002</v>
      </c>
      <c r="BM62" s="26">
        <v>136389.95725970049</v>
      </c>
      <c r="BN62" s="24">
        <v>24885.057847035474</v>
      </c>
      <c r="BO62" s="25">
        <v>27970.787066924244</v>
      </c>
      <c r="BP62" s="25">
        <v>30027.939880183429</v>
      </c>
      <c r="BQ62" s="25">
        <v>30990.903207670115</v>
      </c>
      <c r="BR62" s="25">
        <v>36298.877865610018</v>
      </c>
      <c r="BS62" s="25">
        <v>39202.129879757857</v>
      </c>
      <c r="BT62" s="25">
        <v>41254.936547779791</v>
      </c>
      <c r="BU62" s="25">
        <v>43307.743215801725</v>
      </c>
      <c r="BV62" s="25">
        <v>45949.734561445919</v>
      </c>
      <c r="BW62" s="25">
        <v>49466.163219867529</v>
      </c>
      <c r="BX62" s="25">
        <v>59498.058685216703</v>
      </c>
      <c r="BY62" s="25">
        <v>77146.592954133244</v>
      </c>
      <c r="BZ62" s="25">
        <v>85335.82390972483</v>
      </c>
      <c r="CA62" s="25">
        <v>112319.1177589</v>
      </c>
      <c r="CB62" s="25">
        <v>126209.30067030001</v>
      </c>
      <c r="CC62" s="26">
        <v>144167.51725970049</v>
      </c>
      <c r="CD62" s="24">
        <v>19725.004939730534</v>
      </c>
      <c r="CE62" s="25">
        <v>22683.755680690112</v>
      </c>
      <c r="CF62" s="25">
        <v>24656.256174663169</v>
      </c>
      <c r="CG62" s="25">
        <v>25588.331517171424</v>
      </c>
      <c r="CH62" s="25">
        <v>31091.82920297391</v>
      </c>
      <c r="CI62" s="25">
        <v>33461.664291685709</v>
      </c>
      <c r="CJ62" s="25">
        <v>35429.997485314278</v>
      </c>
      <c r="CK62" s="25">
        <v>37398.330678942839</v>
      </c>
      <c r="CL62" s="25">
        <v>39679.817975636128</v>
      </c>
      <c r="CM62" s="25">
        <v>48902.703118626225</v>
      </c>
      <c r="CN62" s="25">
        <v>54496.925147257731</v>
      </c>
      <c r="CO62" s="25">
        <v>84693.603604211021</v>
      </c>
      <c r="CP62" s="25">
        <v>93615.044236925023</v>
      </c>
      <c r="CQ62" s="25">
        <v>112191.895</v>
      </c>
      <c r="CR62" s="25">
        <v>124694.16500000001</v>
      </c>
      <c r="CS62" s="26">
        <v>135916.63985000001</v>
      </c>
      <c r="CT62" s="24">
        <v>22264.96445857139</v>
      </c>
      <c r="CU62" s="25">
        <v>25208.384672696735</v>
      </c>
      <c r="CV62" s="25">
        <v>27170.664815446969</v>
      </c>
      <c r="CW62" s="25">
        <v>28092.32858931995</v>
      </c>
      <c r="CX62" s="25">
        <v>35009.752120841236</v>
      </c>
      <c r="CY62" s="25">
        <v>35924.866329057018</v>
      </c>
      <c r="CZ62" s="25">
        <v>37883.000763991295</v>
      </c>
      <c r="DA62" s="25">
        <v>39841.135198925549</v>
      </c>
      <c r="DB62" s="25">
        <v>43103.044917257932</v>
      </c>
      <c r="DC62" s="25">
        <v>52387.097029625693</v>
      </c>
      <c r="DD62" s="25">
        <v>58667.069525751598</v>
      </c>
      <c r="DE62" s="25">
        <v>92219.185786815782</v>
      </c>
      <c r="DF62" s="25">
        <v>101978.9120417817</v>
      </c>
      <c r="DG62" s="25">
        <v>124338.789277</v>
      </c>
      <c r="DH62" s="25">
        <v>139452.11587899999</v>
      </c>
      <c r="DI62" s="26">
        <v>153190.52921310338</v>
      </c>
      <c r="DJ62" s="24">
        <v>24907.127489640472</v>
      </c>
      <c r="DK62" s="25">
        <v>27850.547703765817</v>
      </c>
      <c r="DL62" s="25">
        <v>29812.827846516051</v>
      </c>
      <c r="DM62" s="25">
        <v>30728.909524494404</v>
      </c>
      <c r="DN62" s="25">
        <v>37452.278682950055</v>
      </c>
      <c r="DO62" s="25">
        <v>38561.447264231472</v>
      </c>
      <c r="DP62" s="25">
        <v>40519.581699165741</v>
      </c>
      <c r="DQ62" s="25">
        <v>42477.71613410001</v>
      </c>
      <c r="DR62" s="25">
        <v>49176.039564346524</v>
      </c>
      <c r="DS62" s="25">
        <v>55401.374981067958</v>
      </c>
      <c r="DT62" s="25">
        <v>61739.012219315395</v>
      </c>
      <c r="DU62" s="25">
        <v>97487.093314639118</v>
      </c>
      <c r="DV62" s="25">
        <v>107833.61950518138</v>
      </c>
      <c r="DW62" s="25">
        <v>135270.99412630001</v>
      </c>
      <c r="DX62" s="25">
        <v>151713.12554719977</v>
      </c>
      <c r="DY62" s="26">
        <v>167009.64070358608</v>
      </c>
      <c r="DZ62" s="24">
        <v>27308.76534751353</v>
      </c>
      <c r="EA62" s="25">
        <v>30252.185561638871</v>
      </c>
      <c r="EB62" s="25">
        <v>32214.465704389113</v>
      </c>
      <c r="EC62" s="25">
        <v>33125.473443829542</v>
      </c>
      <c r="ED62" s="25">
        <v>39971.020431106517</v>
      </c>
      <c r="EE62" s="25">
        <v>40958.01118356661</v>
      </c>
      <c r="EF62" s="25">
        <v>42916.145618500886</v>
      </c>
      <c r="EG62" s="25">
        <v>44874.280053435148</v>
      </c>
      <c r="EH62" s="25">
        <v>51807.184915018617</v>
      </c>
      <c r="EI62" s="25">
        <v>59151.374981067958</v>
      </c>
      <c r="EJ62" s="25">
        <v>65917.9932626839</v>
      </c>
      <c r="EK62" s="25">
        <v>102301.77331463911</v>
      </c>
      <c r="EL62" s="25">
        <v>113203.83950518139</v>
      </c>
      <c r="EM62" s="25">
        <v>141844.88412629999</v>
      </c>
      <c r="EN62" s="25">
        <v>158803.66774719977</v>
      </c>
      <c r="EO62" s="26">
        <v>174787.20070358607</v>
      </c>
      <c r="EP62" s="24">
        <v>29710.403205386589</v>
      </c>
      <c r="EQ62" s="25">
        <v>32653.823419511933</v>
      </c>
      <c r="ER62" s="25">
        <v>34616.103562262171</v>
      </c>
      <c r="ES62" s="25">
        <v>35522.03736316468</v>
      </c>
      <c r="ET62" s="25">
        <v>42489.762179262987</v>
      </c>
      <c r="EU62" s="25">
        <v>43354.575102901756</v>
      </c>
      <c r="EV62" s="25">
        <v>45312.709537836025</v>
      </c>
      <c r="EW62" s="25">
        <v>47270.843972770286</v>
      </c>
      <c r="EX62" s="25">
        <v>54438.330265690704</v>
      </c>
      <c r="EY62" s="25">
        <v>62901.374981067958</v>
      </c>
      <c r="EZ62" s="25">
        <v>70096.974306052391</v>
      </c>
      <c r="FA62" s="25">
        <v>107116.4533146391</v>
      </c>
      <c r="FB62" s="25">
        <v>118574.05950518139</v>
      </c>
      <c r="FC62" s="25">
        <v>148418.77412630001</v>
      </c>
      <c r="FD62" s="25">
        <v>165894.20994719976</v>
      </c>
      <c r="FE62" s="26">
        <v>182564.76070358607</v>
      </c>
    </row>
    <row r="63" spans="1:161">
      <c r="A63" s="12">
        <v>54</v>
      </c>
      <c r="B63" s="24">
        <v>15530.627945033097</v>
      </c>
      <c r="C63" s="25">
        <v>17860.222136788059</v>
      </c>
      <c r="D63" s="25">
        <v>19413.284931291375</v>
      </c>
      <c r="E63" s="25">
        <v>20147.161318418541</v>
      </c>
      <c r="F63" s="25">
        <v>24176.593582102247</v>
      </c>
      <c r="G63" s="25">
        <v>26346.287877931933</v>
      </c>
      <c r="H63" s="25">
        <v>27896.069517810291</v>
      </c>
      <c r="I63" s="25">
        <v>29445.851157688634</v>
      </c>
      <c r="J63" s="25">
        <v>30266.838366762753</v>
      </c>
      <c r="K63" s="25">
        <v>34371.774412133345</v>
      </c>
      <c r="L63" s="25">
        <v>38303.731652064969</v>
      </c>
      <c r="M63" s="25">
        <v>57843.164250137197</v>
      </c>
      <c r="N63" s="25">
        <v>63866.868994526769</v>
      </c>
      <c r="O63" s="25">
        <v>80842.70657200001</v>
      </c>
      <c r="P63" s="25">
        <v>89373.511844000008</v>
      </c>
      <c r="Q63" s="26">
        <v>98837.440296756569</v>
      </c>
      <c r="R63" s="24">
        <v>18310.364884397404</v>
      </c>
      <c r="S63" s="25">
        <v>21056.919617057018</v>
      </c>
      <c r="T63" s="25">
        <v>22887.95610549676</v>
      </c>
      <c r="U63" s="25">
        <v>23753.184766945651</v>
      </c>
      <c r="V63" s="25">
        <v>28503.821720334778</v>
      </c>
      <c r="W63" s="25">
        <v>31061.857002928919</v>
      </c>
      <c r="X63" s="25">
        <v>32889.025061924753</v>
      </c>
      <c r="Y63" s="25">
        <v>34716.193120920565</v>
      </c>
      <c r="Z63" s="25">
        <v>36834.0564628672</v>
      </c>
      <c r="AA63" s="25">
        <v>40197.697297908031</v>
      </c>
      <c r="AB63" s="25">
        <v>49333.537592887136</v>
      </c>
      <c r="AC63" s="25">
        <v>63863.629996221003</v>
      </c>
      <c r="AD63" s="25">
        <v>70557.963238412107</v>
      </c>
      <c r="AE63" s="25">
        <v>90560.221993600004</v>
      </c>
      <c r="AF63" s="25">
        <v>101179.87254720001</v>
      </c>
      <c r="AG63" s="26">
        <v>112656.55178723927</v>
      </c>
      <c r="AH63" s="24">
        <v>20881.441878075188</v>
      </c>
      <c r="AI63" s="25">
        <v>24013.658159786461</v>
      </c>
      <c r="AJ63" s="25">
        <v>26101.802347593984</v>
      </c>
      <c r="AK63" s="25">
        <v>27088.523372508414</v>
      </c>
      <c r="AL63" s="25">
        <v>32506.228047010096</v>
      </c>
      <c r="AM63" s="25">
        <v>35423.453640972533</v>
      </c>
      <c r="AN63" s="25">
        <v>37507.186208088569</v>
      </c>
      <c r="AO63" s="25">
        <v>39590.918775204605</v>
      </c>
      <c r="AP63" s="25">
        <v>42006.165033800404</v>
      </c>
      <c r="AQ63" s="25">
        <v>45842.116476552699</v>
      </c>
      <c r="AR63" s="25">
        <v>56260.779312132872</v>
      </c>
      <c r="AS63" s="25">
        <v>69884.095742304809</v>
      </c>
      <c r="AT63" s="25">
        <v>77249.057482297445</v>
      </c>
      <c r="AU63" s="25">
        <v>100277.7374152</v>
      </c>
      <c r="AV63" s="25">
        <v>112986.23325040001</v>
      </c>
      <c r="AW63" s="26">
        <v>129898.52123229748</v>
      </c>
      <c r="AX63" s="24">
        <v>23283.079735948246</v>
      </c>
      <c r="AY63" s="25">
        <v>26452.026967757203</v>
      </c>
      <c r="AZ63" s="25">
        <v>28564.658455629851</v>
      </c>
      <c r="BA63" s="25">
        <v>29558.393989136352</v>
      </c>
      <c r="BB63" s="25">
        <v>35024.969795166558</v>
      </c>
      <c r="BC63" s="25">
        <v>37991.066520657529</v>
      </c>
      <c r="BD63" s="25">
        <v>40099.234653537831</v>
      </c>
      <c r="BE63" s="25">
        <v>42207.402786418133</v>
      </c>
      <c r="BF63" s="25">
        <v>44782.267801391899</v>
      </c>
      <c r="BG63" s="25">
        <v>48531.907185059026</v>
      </c>
      <c r="BH63" s="25">
        <v>58956.678912080271</v>
      </c>
      <c r="BI63" s="25">
        <v>74698.775742304802</v>
      </c>
      <c r="BJ63" s="25">
        <v>82619.277482297446</v>
      </c>
      <c r="BK63" s="25">
        <v>106851.6274152</v>
      </c>
      <c r="BL63" s="25">
        <v>120076.7754504</v>
      </c>
      <c r="BM63" s="26">
        <v>137676.0812322975</v>
      </c>
      <c r="BN63" s="24">
        <v>25684.717593821308</v>
      </c>
      <c r="BO63" s="25">
        <v>28890.395775727946</v>
      </c>
      <c r="BP63" s="25">
        <v>31027.514563665722</v>
      </c>
      <c r="BQ63" s="25">
        <v>32028.264605764289</v>
      </c>
      <c r="BR63" s="25">
        <v>37543.711543323028</v>
      </c>
      <c r="BS63" s="25">
        <v>40558.679400342531</v>
      </c>
      <c r="BT63" s="25">
        <v>42691.2830989871</v>
      </c>
      <c r="BU63" s="25">
        <v>44823.886797631661</v>
      </c>
      <c r="BV63" s="25">
        <v>47558.370568983395</v>
      </c>
      <c r="BW63" s="25">
        <v>51221.697893565353</v>
      </c>
      <c r="BX63" s="25">
        <v>61652.578512027656</v>
      </c>
      <c r="BY63" s="25">
        <v>79513.455742304795</v>
      </c>
      <c r="BZ63" s="25">
        <v>87989.497482297447</v>
      </c>
      <c r="CA63" s="25">
        <v>113425.5174152</v>
      </c>
      <c r="CB63" s="25">
        <v>127167.3176504</v>
      </c>
      <c r="CC63" s="26">
        <v>145453.64123229749</v>
      </c>
      <c r="CD63" s="24">
        <v>20904.282280627667</v>
      </c>
      <c r="CE63" s="25">
        <v>24039.924622721814</v>
      </c>
      <c r="CF63" s="25">
        <v>26130.352850784588</v>
      </c>
      <c r="CG63" s="25">
        <v>27118.153164454441</v>
      </c>
      <c r="CH63" s="25">
        <v>32937.700490406998</v>
      </c>
      <c r="CI63" s="25">
        <v>35462.200291978879</v>
      </c>
      <c r="CJ63" s="25">
        <v>37548.212073859992</v>
      </c>
      <c r="CK63" s="25">
        <v>39634.223855741096</v>
      </c>
      <c r="CL63" s="25">
        <v>42052.11194324564</v>
      </c>
      <c r="CM63" s="25">
        <v>51854.444484183456</v>
      </c>
      <c r="CN63" s="25">
        <v>57786.330803681813</v>
      </c>
      <c r="CO63" s="25">
        <v>89479.908914768064</v>
      </c>
      <c r="CP63" s="25">
        <v>99010.117630825669</v>
      </c>
      <c r="CQ63" s="25">
        <v>116167.01000000002</v>
      </c>
      <c r="CR63" s="25">
        <v>128864.96999999999</v>
      </c>
      <c r="CS63" s="26">
        <v>140462.8173</v>
      </c>
      <c r="CT63" s="24">
        <v>23438.131469635955</v>
      </c>
      <c r="CU63" s="25">
        <v>26557.526735420979</v>
      </c>
      <c r="CV63" s="25">
        <v>28637.123579277672</v>
      </c>
      <c r="CW63" s="25">
        <v>29614.223589896774</v>
      </c>
      <c r="CX63" s="25">
        <v>36931.69459597431</v>
      </c>
      <c r="CY63" s="25">
        <v>37915.036714426715</v>
      </c>
      <c r="CZ63" s="25">
        <v>39990.239995559205</v>
      </c>
      <c r="DA63" s="25">
        <v>42065.44327669168</v>
      </c>
      <c r="DB63" s="25">
        <v>45505.473011174276</v>
      </c>
      <c r="DC63" s="25">
        <v>55319.278887866167</v>
      </c>
      <c r="DD63" s="25">
        <v>61993.50842502038</v>
      </c>
      <c r="DE63" s="25">
        <v>97005.491097372826</v>
      </c>
      <c r="DF63" s="25">
        <v>107373.98543568235</v>
      </c>
      <c r="DG63" s="25">
        <v>128313.90427700002</v>
      </c>
      <c r="DH63" s="25">
        <v>143622.92087899998</v>
      </c>
      <c r="DI63" s="26">
        <v>157736.70666310337</v>
      </c>
      <c r="DJ63" s="24">
        <v>26080.294500705029</v>
      </c>
      <c r="DK63" s="25">
        <v>29199.689766490061</v>
      </c>
      <c r="DL63" s="25">
        <v>31279.286610346753</v>
      </c>
      <c r="DM63" s="25">
        <v>32250.804525071231</v>
      </c>
      <c r="DN63" s="25">
        <v>39364.31418144545</v>
      </c>
      <c r="DO63" s="25">
        <v>40551.617649601169</v>
      </c>
      <c r="DP63" s="25">
        <v>42626.820930733658</v>
      </c>
      <c r="DQ63" s="25">
        <v>44702.024211866148</v>
      </c>
      <c r="DR63" s="25">
        <v>51566.083937465766</v>
      </c>
      <c r="DS63" s="25">
        <v>58309.704203702131</v>
      </c>
      <c r="DT63" s="25">
        <v>64980.039603118821</v>
      </c>
      <c r="DU63" s="25">
        <v>102273.39862519616</v>
      </c>
      <c r="DV63" s="25">
        <v>113228.69289908203</v>
      </c>
      <c r="DW63" s="25">
        <v>139246.10912630003</v>
      </c>
      <c r="DX63" s="25">
        <v>155859.43726396258</v>
      </c>
      <c r="DY63" s="26">
        <v>171555.81815358606</v>
      </c>
      <c r="DZ63" s="24">
        <v>28481.932358578088</v>
      </c>
      <c r="EA63" s="25">
        <v>31601.327624363119</v>
      </c>
      <c r="EB63" s="25">
        <v>33680.924468219811</v>
      </c>
      <c r="EC63" s="25">
        <v>34647.368444406369</v>
      </c>
      <c r="ED63" s="25">
        <v>41883.05592960192</v>
      </c>
      <c r="EE63" s="25">
        <v>42948.181568936307</v>
      </c>
      <c r="EF63" s="25">
        <v>45023.384850068804</v>
      </c>
      <c r="EG63" s="25">
        <v>47098.588131201286</v>
      </c>
      <c r="EH63" s="25">
        <v>54197.22928813786</v>
      </c>
      <c r="EI63" s="25">
        <v>62059.704203702131</v>
      </c>
      <c r="EJ63" s="25">
        <v>69159.020646487319</v>
      </c>
      <c r="EK63" s="25">
        <v>107088.07862519615</v>
      </c>
      <c r="EL63" s="25">
        <v>118598.91289908203</v>
      </c>
      <c r="EM63" s="25">
        <v>145819.99912630004</v>
      </c>
      <c r="EN63" s="25">
        <v>162949.97946396258</v>
      </c>
      <c r="EO63" s="26">
        <v>179333.37815358606</v>
      </c>
      <c r="EP63" s="24">
        <v>30883.570216451146</v>
      </c>
      <c r="EQ63" s="25">
        <v>34002.965482236177</v>
      </c>
      <c r="ER63" s="25">
        <v>36082.56232609287</v>
      </c>
      <c r="ES63" s="25">
        <v>37043.932363741507</v>
      </c>
      <c r="ET63" s="25">
        <v>44401.797677758383</v>
      </c>
      <c r="EU63" s="25">
        <v>45344.745488271452</v>
      </c>
      <c r="EV63" s="25">
        <v>47419.948769403942</v>
      </c>
      <c r="EW63" s="25">
        <v>49495.152050536424</v>
      </c>
      <c r="EX63" s="25">
        <v>56828.374638809939</v>
      </c>
      <c r="EY63" s="25">
        <v>65809.704203702131</v>
      </c>
      <c r="EZ63" s="25">
        <v>73338.001689855824</v>
      </c>
      <c r="FA63" s="25">
        <v>111902.75862519615</v>
      </c>
      <c r="FB63" s="25">
        <v>123969.13289908203</v>
      </c>
      <c r="FC63" s="25">
        <v>152393.88912630006</v>
      </c>
      <c r="FD63" s="25">
        <v>170040.52166396257</v>
      </c>
      <c r="FE63" s="26">
        <v>187110.93815358606</v>
      </c>
    </row>
    <row r="64" spans="1:161">
      <c r="A64" s="12">
        <v>55</v>
      </c>
      <c r="B64" s="24">
        <v>16438.231010040297</v>
      </c>
      <c r="C64" s="25">
        <v>18903.965661546343</v>
      </c>
      <c r="D64" s="25">
        <v>20547.788762550375</v>
      </c>
      <c r="E64" s="25">
        <v>21324.552562900655</v>
      </c>
      <c r="F64" s="25">
        <v>25589.46307548078</v>
      </c>
      <c r="G64" s="25">
        <v>27885.95335148547</v>
      </c>
      <c r="H64" s="25">
        <v>29526.303548631673</v>
      </c>
      <c r="I64" s="25">
        <v>31166.653745777872</v>
      </c>
      <c r="J64" s="25">
        <v>32159.130848998895</v>
      </c>
      <c r="K64" s="25">
        <v>37121.516365104006</v>
      </c>
      <c r="L64" s="25">
        <v>41368.030184230156</v>
      </c>
      <c r="M64" s="25">
        <v>58640.63176597486</v>
      </c>
      <c r="N64" s="25">
        <v>64797.800890141865</v>
      </c>
      <c r="O64" s="25">
        <v>83557.045656000002</v>
      </c>
      <c r="P64" s="25">
        <v>92248.423911999984</v>
      </c>
      <c r="Q64" s="26">
        <v>102034.963880682</v>
      </c>
      <c r="R64" s="24">
        <v>19182.568565392819</v>
      </c>
      <c r="S64" s="25">
        <v>22059.953850201742</v>
      </c>
      <c r="T64" s="25">
        <v>23978.210706741025</v>
      </c>
      <c r="U64" s="25">
        <v>24884.654036940807</v>
      </c>
      <c r="V64" s="25">
        <v>29861.584844328965</v>
      </c>
      <c r="W64" s="25">
        <v>32541.470663691827</v>
      </c>
      <c r="X64" s="25">
        <v>34455.674820379587</v>
      </c>
      <c r="Y64" s="25">
        <v>36369.878977067332</v>
      </c>
      <c r="Z64" s="25">
        <v>38588.625519013171</v>
      </c>
      <c r="AA64" s="25">
        <v>42112.491447130589</v>
      </c>
      <c r="AB64" s="25">
        <v>51683.51223056938</v>
      </c>
      <c r="AC64" s="25">
        <v>64661.097512058666</v>
      </c>
      <c r="AD64" s="25">
        <v>71488.895134027203</v>
      </c>
      <c r="AE64" s="25">
        <v>93274.561077599996</v>
      </c>
      <c r="AF64" s="25">
        <v>104054.7846152</v>
      </c>
      <c r="AG64" s="26">
        <v>115854.0753711647</v>
      </c>
      <c r="AH64" s="24">
        <v>21720.905387968582</v>
      </c>
      <c r="AI64" s="25">
        <v>24979.041196163871</v>
      </c>
      <c r="AJ64" s="25">
        <v>27151.131734960731</v>
      </c>
      <c r="AK64" s="25">
        <v>28177.520341247011</v>
      </c>
      <c r="AL64" s="25">
        <v>33813.024409496415</v>
      </c>
      <c r="AM64" s="25">
        <v>36847.526600092257</v>
      </c>
      <c r="AN64" s="25">
        <v>39015.02816480356</v>
      </c>
      <c r="AO64" s="25">
        <v>41182.529729514863</v>
      </c>
      <c r="AP64" s="25">
        <v>43694.872305181874</v>
      </c>
      <c r="AQ64" s="25">
        <v>47685.034423648794</v>
      </c>
      <c r="AR64" s="25">
        <v>58522.542247205347</v>
      </c>
      <c r="AS64" s="25">
        <v>70681.563258142472</v>
      </c>
      <c r="AT64" s="25">
        <v>78179.989377912541</v>
      </c>
      <c r="AU64" s="25">
        <v>102992.07649919999</v>
      </c>
      <c r="AV64" s="25">
        <v>115861.14531840001</v>
      </c>
      <c r="AW64" s="26">
        <v>131197.50644462046</v>
      </c>
      <c r="AX64" s="24">
        <v>24122.54324584164</v>
      </c>
      <c r="AY64" s="25">
        <v>27417.410004134614</v>
      </c>
      <c r="AZ64" s="25">
        <v>29613.987842996601</v>
      </c>
      <c r="BA64" s="25">
        <v>30647.390957874952</v>
      </c>
      <c r="BB64" s="25">
        <v>36331.766157652877</v>
      </c>
      <c r="BC64" s="25">
        <v>39415.139479777252</v>
      </c>
      <c r="BD64" s="25">
        <v>41607.076610252821</v>
      </c>
      <c r="BE64" s="25">
        <v>43799.013740728391</v>
      </c>
      <c r="BF64" s="25">
        <v>46470.97507277337</v>
      </c>
      <c r="BG64" s="25">
        <v>50374.825132155122</v>
      </c>
      <c r="BH64" s="25">
        <v>61218.441847152739</v>
      </c>
      <c r="BI64" s="25">
        <v>75496.243258142465</v>
      </c>
      <c r="BJ64" s="25">
        <v>83550.209377912543</v>
      </c>
      <c r="BK64" s="25">
        <v>109565.96649919999</v>
      </c>
      <c r="BL64" s="25">
        <v>122951.68751840001</v>
      </c>
      <c r="BM64" s="26">
        <v>138975.06644462046</v>
      </c>
      <c r="BN64" s="24">
        <v>26524.181103714698</v>
      </c>
      <c r="BO64" s="25">
        <v>29855.77881210536</v>
      </c>
      <c r="BP64" s="25">
        <v>32076.843951032468</v>
      </c>
      <c r="BQ64" s="25">
        <v>33117.261574502889</v>
      </c>
      <c r="BR64" s="25">
        <v>38850.507905809347</v>
      </c>
      <c r="BS64" s="25">
        <v>41982.752359462254</v>
      </c>
      <c r="BT64" s="25">
        <v>44199.125055702083</v>
      </c>
      <c r="BU64" s="25">
        <v>46415.497751941919</v>
      </c>
      <c r="BV64" s="25">
        <v>49247.077840364866</v>
      </c>
      <c r="BW64" s="25">
        <v>53064.615840661449</v>
      </c>
      <c r="BX64" s="25">
        <v>63914.341447100123</v>
      </c>
      <c r="BY64" s="25">
        <v>80310.923258142459</v>
      </c>
      <c r="BZ64" s="25">
        <v>88920.429377912544</v>
      </c>
      <c r="CA64" s="25">
        <v>116139.85649919999</v>
      </c>
      <c r="CB64" s="25">
        <v>130042.22971840001</v>
      </c>
      <c r="CC64" s="26">
        <v>146752.62644462046</v>
      </c>
      <c r="CD64" s="24">
        <v>22145.335490919846</v>
      </c>
      <c r="CE64" s="25">
        <v>25467.135814557827</v>
      </c>
      <c r="CF64" s="25">
        <v>27681.669363649813</v>
      </c>
      <c r="CG64" s="25">
        <v>28728.113773966965</v>
      </c>
      <c r="CH64" s="25">
        <v>34877.76819964304</v>
      </c>
      <c r="CI64" s="25">
        <v>37567.533396726023</v>
      </c>
      <c r="CJ64" s="25">
        <v>39777.388302415799</v>
      </c>
      <c r="CK64" s="25">
        <v>41987.243208105559</v>
      </c>
      <c r="CL64" s="25">
        <v>44548.677375443971</v>
      </c>
      <c r="CM64" s="25">
        <v>54962.909104755759</v>
      </c>
      <c r="CN64" s="25">
        <v>61250.388063242695</v>
      </c>
      <c r="CO64" s="25">
        <v>94534.912260726924</v>
      </c>
      <c r="CP64" s="25">
        <v>104709.61282703342</v>
      </c>
      <c r="CQ64" s="25">
        <v>120509.52500000001</v>
      </c>
      <c r="CR64" s="25">
        <v>133438.375</v>
      </c>
      <c r="CS64" s="26">
        <v>145447.82874999999</v>
      </c>
      <c r="CT64" s="24">
        <v>24672.75426344197</v>
      </c>
      <c r="CU64" s="25">
        <v>27977.342948297912</v>
      </c>
      <c r="CV64" s="25">
        <v>30180.402071535202</v>
      </c>
      <c r="CW64" s="25">
        <v>31215.842319174335</v>
      </c>
      <c r="CX64" s="25">
        <v>38951.715471969459</v>
      </c>
      <c r="CY64" s="25">
        <v>40009.46120655891</v>
      </c>
      <c r="CZ64" s="25">
        <v>42207.865928405066</v>
      </c>
      <c r="DA64" s="25">
        <v>44406.270650251201</v>
      </c>
      <c r="DB64" s="25">
        <v>48030.499106168209</v>
      </c>
      <c r="DC64" s="25">
        <v>58408.908370179684</v>
      </c>
      <c r="DD64" s="25">
        <v>65489.6984027043</v>
      </c>
      <c r="DE64" s="25">
        <v>102060.49444333169</v>
      </c>
      <c r="DF64" s="25">
        <v>113073.4806318901</v>
      </c>
      <c r="DG64" s="25">
        <v>132656.41927700001</v>
      </c>
      <c r="DH64" s="25">
        <v>148196.32587900001</v>
      </c>
      <c r="DI64" s="26">
        <v>162721.71811310336</v>
      </c>
      <c r="DJ64" s="24">
        <v>27314.917294511055</v>
      </c>
      <c r="DK64" s="25">
        <v>30619.50597936699</v>
      </c>
      <c r="DL64" s="25">
        <v>32822.565102604283</v>
      </c>
      <c r="DM64" s="25">
        <v>33852.423254348789</v>
      </c>
      <c r="DN64" s="25">
        <v>41373.922519144035</v>
      </c>
      <c r="DO64" s="25">
        <v>42646.042141733364</v>
      </c>
      <c r="DP64" s="25">
        <v>44844.44686357952</v>
      </c>
      <c r="DQ64" s="25">
        <v>47042.851585425655</v>
      </c>
      <c r="DR64" s="25">
        <v>54078.094359589006</v>
      </c>
      <c r="DS64" s="25">
        <v>61376.409434806701</v>
      </c>
      <c r="DT64" s="25">
        <v>68397.560410154823</v>
      </c>
      <c r="DU64" s="25">
        <v>107328.40197115502</v>
      </c>
      <c r="DV64" s="25">
        <v>118928.18809528978</v>
      </c>
      <c r="DW64" s="25">
        <v>143588.62412630001</v>
      </c>
      <c r="DX64" s="25">
        <v>160409.17318222692</v>
      </c>
      <c r="DY64" s="26">
        <v>176540.82960358605</v>
      </c>
      <c r="DZ64" s="24">
        <v>29716.55515238411</v>
      </c>
      <c r="EA64" s="25">
        <v>33021.143837240044</v>
      </c>
      <c r="EB64" s="25">
        <v>35224.202960477342</v>
      </c>
      <c r="EC64" s="25">
        <v>36248.987173683934</v>
      </c>
      <c r="ED64" s="25">
        <v>43892.664267300504</v>
      </c>
      <c r="EE64" s="25">
        <v>45042.606061068502</v>
      </c>
      <c r="EF64" s="25">
        <v>47241.010782914658</v>
      </c>
      <c r="EG64" s="25">
        <v>49439.415504760793</v>
      </c>
      <c r="EH64" s="25">
        <v>56709.239710261092</v>
      </c>
      <c r="EI64" s="25">
        <v>65126.409434806701</v>
      </c>
      <c r="EJ64" s="25">
        <v>72576.541453523329</v>
      </c>
      <c r="EK64" s="25">
        <v>112143.08197115501</v>
      </c>
      <c r="EL64" s="25">
        <v>124298.40809528978</v>
      </c>
      <c r="EM64" s="25">
        <v>150162.5141263</v>
      </c>
      <c r="EN64" s="25">
        <v>167499.71538222692</v>
      </c>
      <c r="EO64" s="26">
        <v>184318.38960358605</v>
      </c>
      <c r="EP64" s="24">
        <v>32118.193010257171</v>
      </c>
      <c r="EQ64" s="25">
        <v>35422.78169511311</v>
      </c>
      <c r="ER64" s="25">
        <v>37625.840818350407</v>
      </c>
      <c r="ES64" s="25">
        <v>38645.551093019072</v>
      </c>
      <c r="ET64" s="25">
        <v>46411.406015456967</v>
      </c>
      <c r="EU64" s="25">
        <v>47439.169980403647</v>
      </c>
      <c r="EV64" s="25">
        <v>49637.574702249804</v>
      </c>
      <c r="EW64" s="25">
        <v>51835.979424095931</v>
      </c>
      <c r="EX64" s="25">
        <v>59340.385060933178</v>
      </c>
      <c r="EY64" s="25">
        <v>68876.409434806701</v>
      </c>
      <c r="EZ64" s="25">
        <v>76755.522496891819</v>
      </c>
      <c r="FA64" s="25">
        <v>116957.76197115501</v>
      </c>
      <c r="FB64" s="25">
        <v>129668.62809528978</v>
      </c>
      <c r="FC64" s="25">
        <v>156736.40412630001</v>
      </c>
      <c r="FD64" s="25">
        <v>174590.25758222691</v>
      </c>
      <c r="FE64" s="26">
        <v>192095.94960358605</v>
      </c>
    </row>
    <row r="65" spans="1:161">
      <c r="A65" s="12">
        <v>56</v>
      </c>
      <c r="B65" s="24">
        <v>17389.900787452632</v>
      </c>
      <c r="C65" s="25">
        <v>19998.385905570525</v>
      </c>
      <c r="D65" s="25">
        <v>21737.375984315786</v>
      </c>
      <c r="E65" s="25">
        <v>22559.109503885229</v>
      </c>
      <c r="F65" s="25">
        <v>27070.931404662275</v>
      </c>
      <c r="G65" s="25">
        <v>29500.37396661915</v>
      </c>
      <c r="H65" s="25">
        <v>31235.69008230263</v>
      </c>
      <c r="I65" s="25">
        <v>32971.006197986113</v>
      </c>
      <c r="J65" s="25">
        <v>34157.711444040484</v>
      </c>
      <c r="K65" s="25">
        <v>40091.237674312339</v>
      </c>
      <c r="L65" s="25">
        <v>44677.472598968583</v>
      </c>
      <c r="M65" s="25">
        <v>61286.489361923741</v>
      </c>
      <c r="N65" s="25">
        <v>67789.754137598458</v>
      </c>
      <c r="O65" s="25">
        <v>86644.284739999988</v>
      </c>
      <c r="P65" s="25">
        <v>95541.335979999989</v>
      </c>
      <c r="Q65" s="26">
        <v>105721.07928808311</v>
      </c>
      <c r="R65" s="24">
        <v>20097.120217931075</v>
      </c>
      <c r="S65" s="25">
        <v>23111.688250620729</v>
      </c>
      <c r="T65" s="25">
        <v>25121.400272413837</v>
      </c>
      <c r="U65" s="25">
        <v>26071.059360854779</v>
      </c>
      <c r="V65" s="25">
        <v>31285.271233025731</v>
      </c>
      <c r="W65" s="25">
        <v>34092.923779579331</v>
      </c>
      <c r="X65" s="25">
        <v>36098.389884260469</v>
      </c>
      <c r="Y65" s="25">
        <v>38103.855988941606</v>
      </c>
      <c r="Z65" s="25">
        <v>40428.383897422529</v>
      </c>
      <c r="AA65" s="25">
        <v>44120.25430298502</v>
      </c>
      <c r="AB65" s="25">
        <v>54147.584826390717</v>
      </c>
      <c r="AC65" s="25">
        <v>67306.955108007547</v>
      </c>
      <c r="AD65" s="25">
        <v>74480.848381483796</v>
      </c>
      <c r="AE65" s="25">
        <v>96361.800161599982</v>
      </c>
      <c r="AF65" s="25">
        <v>107347.69668319997</v>
      </c>
      <c r="AG65" s="26">
        <v>119540.19077856581</v>
      </c>
      <c r="AH65" s="24">
        <v>22601.127240899059</v>
      </c>
      <c r="AI65" s="25">
        <v>25991.296327033917</v>
      </c>
      <c r="AJ65" s="25">
        <v>28251.409051123821</v>
      </c>
      <c r="AK65" s="25">
        <v>29319.391212776012</v>
      </c>
      <c r="AL65" s="25">
        <v>35183.269455331218</v>
      </c>
      <c r="AM65" s="25">
        <v>38340.742355168637</v>
      </c>
      <c r="AN65" s="25">
        <v>40596.080140766797</v>
      </c>
      <c r="AO65" s="25">
        <v>42851.417926364949</v>
      </c>
      <c r="AP65" s="25">
        <v>45465.571121693087</v>
      </c>
      <c r="AQ65" s="25">
        <v>49617.431283159414</v>
      </c>
      <c r="AR65" s="25">
        <v>60894.120211150199</v>
      </c>
      <c r="AS65" s="25">
        <v>73327.420854091353</v>
      </c>
      <c r="AT65" s="25">
        <v>81171.942625369134</v>
      </c>
      <c r="AU65" s="25">
        <v>106079.31558319998</v>
      </c>
      <c r="AV65" s="25">
        <v>119154.05738639996</v>
      </c>
      <c r="AW65" s="26">
        <v>132687.51162911148</v>
      </c>
      <c r="AX65" s="24">
        <v>25002.765098772121</v>
      </c>
      <c r="AY65" s="25">
        <v>28429.66513500466</v>
      </c>
      <c r="AZ65" s="25">
        <v>30714.265159159688</v>
      </c>
      <c r="BA65" s="25">
        <v>31789.261829403949</v>
      </c>
      <c r="BB65" s="25">
        <v>37702.01120348768</v>
      </c>
      <c r="BC65" s="25">
        <v>40908.355234853632</v>
      </c>
      <c r="BD65" s="25">
        <v>43188.128586216058</v>
      </c>
      <c r="BE65" s="25">
        <v>45467.901937578477</v>
      </c>
      <c r="BF65" s="25">
        <v>48241.673889284582</v>
      </c>
      <c r="BG65" s="25">
        <v>52307.221991665741</v>
      </c>
      <c r="BH65" s="25">
        <v>63590.019811097591</v>
      </c>
      <c r="BI65" s="25">
        <v>78142.100854091346</v>
      </c>
      <c r="BJ65" s="25">
        <v>86542.162625369136</v>
      </c>
      <c r="BK65" s="25">
        <v>112653.20558319998</v>
      </c>
      <c r="BL65" s="25">
        <v>126244.59958639996</v>
      </c>
      <c r="BM65" s="26">
        <v>140465.07162911148</v>
      </c>
      <c r="BN65" s="24">
        <v>27404.402956645179</v>
      </c>
      <c r="BO65" s="25">
        <v>30868.033942975399</v>
      </c>
      <c r="BP65" s="25">
        <v>33177.121267195558</v>
      </c>
      <c r="BQ65" s="25">
        <v>34259.132446031887</v>
      </c>
      <c r="BR65" s="25">
        <v>40220.75295164415</v>
      </c>
      <c r="BS65" s="25">
        <v>43475.968114538635</v>
      </c>
      <c r="BT65" s="25">
        <v>45780.17703166532</v>
      </c>
      <c r="BU65" s="25">
        <v>48084.385948792005</v>
      </c>
      <c r="BV65" s="25">
        <v>51017.776656876078</v>
      </c>
      <c r="BW65" s="25">
        <v>54997.012700172068</v>
      </c>
      <c r="BX65" s="25">
        <v>66285.919411044975</v>
      </c>
      <c r="BY65" s="25">
        <v>82956.780854091339</v>
      </c>
      <c r="BZ65" s="25">
        <v>91912.382625369137</v>
      </c>
      <c r="CA65" s="25">
        <v>119227.09558319997</v>
      </c>
      <c r="CB65" s="25">
        <v>133335.14178639997</v>
      </c>
      <c r="CC65" s="26">
        <v>148242.63162911148</v>
      </c>
      <c r="CD65" s="24">
        <v>23449.720729004261</v>
      </c>
      <c r="CE65" s="25">
        <v>26967.178838354892</v>
      </c>
      <c r="CF65" s="25">
        <v>29312.150911255325</v>
      </c>
      <c r="CG65" s="25">
        <v>30420.23207762223</v>
      </c>
      <c r="CH65" s="25">
        <v>36914.346871332054</v>
      </c>
      <c r="CI65" s="25">
        <v>39780.303486121375</v>
      </c>
      <c r="CJ65" s="25">
        <v>42120.321338246154</v>
      </c>
      <c r="CK65" s="25">
        <v>44460.339190370942</v>
      </c>
      <c r="CL65" s="25">
        <v>47172.644719200856</v>
      </c>
      <c r="CM65" s="25">
        <v>58564.513854681434</v>
      </c>
      <c r="CN65" s="25">
        <v>65263.998190081453</v>
      </c>
      <c r="CO65" s="25">
        <v>100132.14816489966</v>
      </c>
      <c r="CP65" s="25">
        <v>111019.89627836284</v>
      </c>
      <c r="CQ65" s="25">
        <v>124651.07262445053</v>
      </c>
      <c r="CR65" s="25">
        <v>138544.18000000002</v>
      </c>
      <c r="CS65" s="26">
        <v>149627.71440000003</v>
      </c>
      <c r="CT65" s="24">
        <v>25970.380935278208</v>
      </c>
      <c r="CU65" s="25">
        <v>29469.613620909575</v>
      </c>
      <c r="CV65" s="25">
        <v>31802.435411330491</v>
      </c>
      <c r="CW65" s="25">
        <v>32899.193049170295</v>
      </c>
      <c r="CX65" s="25">
        <v>41072.224675247853</v>
      </c>
      <c r="CY65" s="25">
        <v>42210.766007322862</v>
      </c>
      <c r="CZ65" s="25">
        <v>44538.659246860996</v>
      </c>
      <c r="DA65" s="25">
        <v>46866.552486399138</v>
      </c>
      <c r="DB65" s="25">
        <v>50681.135610266203</v>
      </c>
      <c r="DC65" s="25">
        <v>61985.799538396612</v>
      </c>
      <c r="DD65" s="25">
        <v>69159.81048530151</v>
      </c>
      <c r="DE65" s="25">
        <v>107657.73034750442</v>
      </c>
      <c r="DF65" s="25">
        <v>119383.76408321952</v>
      </c>
      <c r="DG65" s="25">
        <v>136797.96690145053</v>
      </c>
      <c r="DH65" s="25">
        <v>153302.130879</v>
      </c>
      <c r="DI65" s="26">
        <v>166901.6037631034</v>
      </c>
      <c r="DJ65" s="24">
        <v>28612.54396634729</v>
      </c>
      <c r="DK65" s="25">
        <v>32111.776651978656</v>
      </c>
      <c r="DL65" s="25">
        <v>34444.598442399561</v>
      </c>
      <c r="DM65" s="25">
        <v>35535.773984344749</v>
      </c>
      <c r="DN65" s="25">
        <v>43483.501200094805</v>
      </c>
      <c r="DO65" s="25">
        <v>44847.346942497315</v>
      </c>
      <c r="DP65" s="25">
        <v>47175.24018203545</v>
      </c>
      <c r="DQ65" s="25">
        <v>49503.133421573591</v>
      </c>
      <c r="DR65" s="25">
        <v>56715.067710777461</v>
      </c>
      <c r="DS65" s="25">
        <v>64922.439346410174</v>
      </c>
      <c r="DT65" s="25">
        <v>72349.238218103783</v>
      </c>
      <c r="DU65" s="25">
        <v>112925.63787532775</v>
      </c>
      <c r="DV65" s="25">
        <v>125238.4715466192</v>
      </c>
      <c r="DW65" s="25">
        <v>147730.17175075054</v>
      </c>
      <c r="DX65" s="25">
        <v>165553.26542846861</v>
      </c>
      <c r="DY65" s="26">
        <v>180720.7152535861</v>
      </c>
      <c r="DZ65" s="24">
        <v>31014.181824220348</v>
      </c>
      <c r="EA65" s="25">
        <v>34513.414509851718</v>
      </c>
      <c r="EB65" s="25">
        <v>36846.236300272627</v>
      </c>
      <c r="EC65" s="25">
        <v>37932.337903679894</v>
      </c>
      <c r="ED65" s="25">
        <v>46002.242948251267</v>
      </c>
      <c r="EE65" s="25">
        <v>47243.910861832454</v>
      </c>
      <c r="EF65" s="25">
        <v>49571.804101370588</v>
      </c>
      <c r="EG65" s="25">
        <v>51899.69734090873</v>
      </c>
      <c r="EH65" s="25">
        <v>59346.213061449547</v>
      </c>
      <c r="EI65" s="25">
        <v>68672.439346410174</v>
      </c>
      <c r="EJ65" s="25">
        <v>76528.219261472274</v>
      </c>
      <c r="EK65" s="25">
        <v>117740.31787532775</v>
      </c>
      <c r="EL65" s="25">
        <v>130608.6915466192</v>
      </c>
      <c r="EM65" s="25">
        <v>154304.06175075052</v>
      </c>
      <c r="EN65" s="25">
        <v>172643.80762846861</v>
      </c>
      <c r="EO65" s="26">
        <v>188498.27525358609</v>
      </c>
      <c r="EP65" s="24">
        <v>33415.81968209341</v>
      </c>
      <c r="EQ65" s="25">
        <v>36915.052367724777</v>
      </c>
      <c r="ER65" s="25">
        <v>39247.874158145685</v>
      </c>
      <c r="ES65" s="25">
        <v>40328.901823015032</v>
      </c>
      <c r="ET65" s="25">
        <v>48520.984696407737</v>
      </c>
      <c r="EU65" s="25">
        <v>49640.474781167599</v>
      </c>
      <c r="EV65" s="25">
        <v>51968.368020705726</v>
      </c>
      <c r="EW65" s="25">
        <v>54296.261260243875</v>
      </c>
      <c r="EX65" s="25">
        <v>61977.358412121634</v>
      </c>
      <c r="EY65" s="25">
        <v>72422.439346410174</v>
      </c>
      <c r="EZ65" s="25">
        <v>80707.200304840779</v>
      </c>
      <c r="FA65" s="25">
        <v>122554.99787532774</v>
      </c>
      <c r="FB65" s="25">
        <v>135978.9115466192</v>
      </c>
      <c r="FC65" s="25">
        <v>160877.95175075054</v>
      </c>
      <c r="FD65" s="25">
        <v>179734.34982846861</v>
      </c>
      <c r="FE65" s="26">
        <v>196275.83525358609</v>
      </c>
    </row>
    <row r="66" spans="1:161">
      <c r="A66" s="12">
        <v>57</v>
      </c>
      <c r="B66" s="24">
        <v>18386.66934079591</v>
      </c>
      <c r="C66" s="25">
        <v>21144.669741915295</v>
      </c>
      <c r="D66" s="25">
        <v>22983.336675994884</v>
      </c>
      <c r="E66" s="25">
        <v>23852.170989384038</v>
      </c>
      <c r="F66" s="25">
        <v>28622.60518726084</v>
      </c>
      <c r="G66" s="25">
        <v>31191.300524579125</v>
      </c>
      <c r="H66" s="25">
        <v>33026.082908377895</v>
      </c>
      <c r="I66" s="25">
        <v>34860.865292176662</v>
      </c>
      <c r="J66" s="25">
        <v>36267.143858190102</v>
      </c>
      <c r="K66" s="25">
        <v>43298.536688257314</v>
      </c>
      <c r="L66" s="25">
        <v>48251.670406886056</v>
      </c>
      <c r="M66" s="25">
        <v>64056.137546506186</v>
      </c>
      <c r="N66" s="25">
        <v>70922.20966585158</v>
      </c>
      <c r="O66" s="25">
        <v>89461.410803094725</v>
      </c>
      <c r="P66" s="25">
        <v>99376.548048000011</v>
      </c>
      <c r="Q66" s="26">
        <v>110008.89632434321</v>
      </c>
      <c r="R66" s="24">
        <v>21055.011651803194</v>
      </c>
      <c r="S66" s="25">
        <v>24213.263399573669</v>
      </c>
      <c r="T66" s="25">
        <v>26318.764564753987</v>
      </c>
      <c r="U66" s="25">
        <v>27313.687367401351</v>
      </c>
      <c r="V66" s="25">
        <v>32776.424840881613</v>
      </c>
      <c r="W66" s="25">
        <v>35717.898865063296</v>
      </c>
      <c r="X66" s="25">
        <v>37818.951739478791</v>
      </c>
      <c r="Y66" s="25">
        <v>39920.004613894271</v>
      </c>
      <c r="Z66" s="25">
        <v>42355.326772854118</v>
      </c>
      <c r="AA66" s="25">
        <v>46223.16323714074</v>
      </c>
      <c r="AB66" s="25">
        <v>56728.42760921819</v>
      </c>
      <c r="AC66" s="25">
        <v>70076.603292589993</v>
      </c>
      <c r="AD66" s="25">
        <v>77613.303909736918</v>
      </c>
      <c r="AE66" s="25">
        <v>99178.926224694733</v>
      </c>
      <c r="AF66" s="25">
        <v>111182.90875120003</v>
      </c>
      <c r="AG66" s="26">
        <v>123828.00781482591</v>
      </c>
      <c r="AH66" s="24">
        <v>23523.062016796132</v>
      </c>
      <c r="AI66" s="25">
        <v>27051.52131931555</v>
      </c>
      <c r="AJ66" s="25">
        <v>29403.827520995164</v>
      </c>
      <c r="AK66" s="25">
        <v>30515.374319241375</v>
      </c>
      <c r="AL66" s="25">
        <v>36618.449183089644</v>
      </c>
      <c r="AM66" s="25">
        <v>39904.720263623334</v>
      </c>
      <c r="AN66" s="25">
        <v>42252.056749718824</v>
      </c>
      <c r="AO66" s="25">
        <v>44599.393235814314</v>
      </c>
      <c r="AP66" s="25">
        <v>47320.181764619723</v>
      </c>
      <c r="AQ66" s="25">
        <v>51641.402694100791</v>
      </c>
      <c r="AR66" s="25">
        <v>63378.08512457824</v>
      </c>
      <c r="AS66" s="25">
        <v>76097.069038673799</v>
      </c>
      <c r="AT66" s="25">
        <v>84304.398153622256</v>
      </c>
      <c r="AU66" s="25">
        <v>108896.44164629474</v>
      </c>
      <c r="AV66" s="25">
        <v>122989.26945440004</v>
      </c>
      <c r="AW66" s="26">
        <v>136977.13425738021</v>
      </c>
      <c r="AX66" s="24">
        <v>25924.699874669193</v>
      </c>
      <c r="AY66" s="25">
        <v>29489.890127286293</v>
      </c>
      <c r="AZ66" s="25">
        <v>31866.683629031031</v>
      </c>
      <c r="BA66" s="25">
        <v>32985.244935869312</v>
      </c>
      <c r="BB66" s="25">
        <v>39137.190931246107</v>
      </c>
      <c r="BC66" s="25">
        <v>42472.333143308329</v>
      </c>
      <c r="BD66" s="25">
        <v>44844.105195168086</v>
      </c>
      <c r="BE66" s="25">
        <v>47215.877247027842</v>
      </c>
      <c r="BF66" s="25">
        <v>50096.284532211219</v>
      </c>
      <c r="BG66" s="25">
        <v>54331.193402607118</v>
      </c>
      <c r="BH66" s="25">
        <v>66073.984724525624</v>
      </c>
      <c r="BI66" s="25">
        <v>80911.749038673792</v>
      </c>
      <c r="BJ66" s="25">
        <v>89674.618153622258</v>
      </c>
      <c r="BK66" s="25">
        <v>115470.33164629474</v>
      </c>
      <c r="BL66" s="25">
        <v>130079.81165440004</v>
      </c>
      <c r="BM66" s="26">
        <v>144754.69425738021</v>
      </c>
      <c r="BN66" s="24">
        <v>28326.337732542252</v>
      </c>
      <c r="BO66" s="25">
        <v>31928.258935257036</v>
      </c>
      <c r="BP66" s="25">
        <v>34329.539737066902</v>
      </c>
      <c r="BQ66" s="25">
        <v>35455.115552497249</v>
      </c>
      <c r="BR66" s="25">
        <v>41655.932679402576</v>
      </c>
      <c r="BS66" s="25">
        <v>45039.946022993332</v>
      </c>
      <c r="BT66" s="25">
        <v>47436.153640617347</v>
      </c>
      <c r="BU66" s="25">
        <v>49832.36125824137</v>
      </c>
      <c r="BV66" s="25">
        <v>52872.387299802707</v>
      </c>
      <c r="BW66" s="25">
        <v>57020.984111113445</v>
      </c>
      <c r="BX66" s="25">
        <v>68769.884324473023</v>
      </c>
      <c r="BY66" s="25">
        <v>85726.429038673785</v>
      </c>
      <c r="BZ66" s="25">
        <v>95044.838153622259</v>
      </c>
      <c r="CA66" s="25">
        <v>122044.22164629474</v>
      </c>
      <c r="CB66" s="25">
        <v>137170.35385440005</v>
      </c>
      <c r="CC66" s="26">
        <v>152532.25425738021</v>
      </c>
      <c r="CD66" s="24">
        <v>24818.994153278076</v>
      </c>
      <c r="CE66" s="25">
        <v>28541.843276269788</v>
      </c>
      <c r="CF66" s="25">
        <v>31023.742691597599</v>
      </c>
      <c r="CG66" s="25">
        <v>32196.526807333437</v>
      </c>
      <c r="CH66" s="25">
        <v>39049.751046124038</v>
      </c>
      <c r="CI66" s="25">
        <v>42103.15044035911</v>
      </c>
      <c r="CJ66" s="25">
        <v>44579.806348615544</v>
      </c>
      <c r="CK66" s="25">
        <v>47056.462256871964</v>
      </c>
      <c r="CL66" s="25">
        <v>49927.144421486046</v>
      </c>
      <c r="CM66" s="25">
        <v>62392.16532860131</v>
      </c>
      <c r="CN66" s="25">
        <v>69529.513643450162</v>
      </c>
      <c r="CO66" s="25">
        <v>106074.11212258574</v>
      </c>
      <c r="CP66" s="25">
        <v>117720.29922832015</v>
      </c>
      <c r="CQ66" s="25">
        <v>130240.32923537836</v>
      </c>
      <c r="CR66" s="25">
        <v>144341.88500000001</v>
      </c>
      <c r="CS66" s="26">
        <v>155889.23580000002</v>
      </c>
      <c r="CT66" s="24">
        <v>27332.559580433383</v>
      </c>
      <c r="CU66" s="25">
        <v>31036.119062838025</v>
      </c>
      <c r="CV66" s="25">
        <v>33505.158717774466</v>
      </c>
      <c r="CW66" s="25">
        <v>34666.284051902287</v>
      </c>
      <c r="CX66" s="25">
        <v>43295.632132230683</v>
      </c>
      <c r="CY66" s="25">
        <v>44521.577318587784</v>
      </c>
      <c r="CZ66" s="25">
        <v>46985.40063525916</v>
      </c>
      <c r="DA66" s="25">
        <v>49449.223951930522</v>
      </c>
      <c r="DB66" s="25">
        <v>53460.394931494739</v>
      </c>
      <c r="DC66" s="25">
        <v>65789.135106613408</v>
      </c>
      <c r="DD66" s="25">
        <v>73315.079592039023</v>
      </c>
      <c r="DE66" s="25">
        <v>113599.6943051905</v>
      </c>
      <c r="DF66" s="25">
        <v>126084.16703317683</v>
      </c>
      <c r="DG66" s="25">
        <v>142387.22351237838</v>
      </c>
      <c r="DH66" s="25">
        <v>159099.83587900002</v>
      </c>
      <c r="DI66" s="26">
        <v>173163.1251631034</v>
      </c>
      <c r="DJ66" s="24">
        <v>29974.722611502457</v>
      </c>
      <c r="DK66" s="25">
        <v>33678.282093907103</v>
      </c>
      <c r="DL66" s="25">
        <v>36147.32174884354</v>
      </c>
      <c r="DM66" s="25">
        <v>37302.864987076748</v>
      </c>
      <c r="DN66" s="25">
        <v>45695.447728346742</v>
      </c>
      <c r="DO66" s="25">
        <v>47158.158253762231</v>
      </c>
      <c r="DP66" s="25">
        <v>49621.981570433614</v>
      </c>
      <c r="DQ66" s="25">
        <v>52085.804887104983</v>
      </c>
      <c r="DR66" s="25">
        <v>59480.000871092394</v>
      </c>
      <c r="DS66" s="25">
        <v>68695.339374501797</v>
      </c>
      <c r="DT66" s="25">
        <v>76553.738937015616</v>
      </c>
      <c r="DU66" s="25">
        <v>118867.60183301383</v>
      </c>
      <c r="DV66" s="25">
        <v>131938.87449657649</v>
      </c>
      <c r="DW66" s="25">
        <v>153319.42836167838</v>
      </c>
      <c r="DX66" s="25">
        <v>171315.20151654989</v>
      </c>
      <c r="DY66" s="26">
        <v>186982.23665358609</v>
      </c>
      <c r="DZ66" s="24">
        <v>32376.360469375519</v>
      </c>
      <c r="EA66" s="25">
        <v>36079.919951780168</v>
      </c>
      <c r="EB66" s="25">
        <v>38548.959606716599</v>
      </c>
      <c r="EC66" s="25">
        <v>39699.428906411886</v>
      </c>
      <c r="ED66" s="25">
        <v>48214.189476503212</v>
      </c>
      <c r="EE66" s="25">
        <v>49554.722173097376</v>
      </c>
      <c r="EF66" s="25">
        <v>52018.54548976876</v>
      </c>
      <c r="EG66" s="25">
        <v>54482.368806440121</v>
      </c>
      <c r="EH66" s="25">
        <v>62111.146221764473</v>
      </c>
      <c r="EI66" s="25">
        <v>72445.339374501797</v>
      </c>
      <c r="EJ66" s="25">
        <v>80732.719980384107</v>
      </c>
      <c r="EK66" s="25">
        <v>123682.28183301383</v>
      </c>
      <c r="EL66" s="25">
        <v>137309.09449657649</v>
      </c>
      <c r="EM66" s="25">
        <v>159893.31836167839</v>
      </c>
      <c r="EN66" s="25">
        <v>178405.74371654988</v>
      </c>
      <c r="EO66" s="26">
        <v>194759.79665358609</v>
      </c>
      <c r="EP66" s="24">
        <v>34777.998327248577</v>
      </c>
      <c r="EQ66" s="25">
        <v>38481.557809653226</v>
      </c>
      <c r="ER66" s="25">
        <v>40950.597464589657</v>
      </c>
      <c r="ES66" s="25">
        <v>42095.992825747024</v>
      </c>
      <c r="ET66" s="25">
        <v>50732.931224659675</v>
      </c>
      <c r="EU66" s="25">
        <v>51951.286092432514</v>
      </c>
      <c r="EV66" s="25">
        <v>54415.109409103898</v>
      </c>
      <c r="EW66" s="25">
        <v>56878.932725775252</v>
      </c>
      <c r="EX66" s="25">
        <v>64742.291572436559</v>
      </c>
      <c r="EY66" s="25">
        <v>76195.339374501797</v>
      </c>
      <c r="EZ66" s="25">
        <v>84911.701023752597</v>
      </c>
      <c r="FA66" s="25">
        <v>128496.96183301382</v>
      </c>
      <c r="FB66" s="25">
        <v>142679.3144965765</v>
      </c>
      <c r="FC66" s="25">
        <v>166467.20836167841</v>
      </c>
      <c r="FD66" s="25">
        <v>185496.28591654988</v>
      </c>
      <c r="FE66" s="26">
        <v>202537.35665358609</v>
      </c>
    </row>
    <row r="67" spans="1:161">
      <c r="A67" s="12">
        <v>58</v>
      </c>
      <c r="B67" s="24">
        <v>19429.568733595977</v>
      </c>
      <c r="C67" s="25">
        <v>22344.004043635374</v>
      </c>
      <c r="D67" s="25">
        <v>24286.960916994969</v>
      </c>
      <c r="E67" s="25">
        <v>25205.075867408843</v>
      </c>
      <c r="F67" s="25">
        <v>30246.091040890617</v>
      </c>
      <c r="G67" s="25">
        <v>32960.483826611569</v>
      </c>
      <c r="H67" s="25">
        <v>34899.335816412247</v>
      </c>
      <c r="I67" s="25">
        <v>36838.187806212925</v>
      </c>
      <c r="J67" s="25">
        <v>38492.226442397092</v>
      </c>
      <c r="K67" s="25">
        <v>46762.419623317903</v>
      </c>
      <c r="L67" s="25">
        <v>52111.804039436945</v>
      </c>
      <c r="M67" s="25">
        <v>66989.498578662955</v>
      </c>
      <c r="N67" s="25">
        <v>74240.045135738023</v>
      </c>
      <c r="O67" s="25">
        <v>93796.318125692793</v>
      </c>
      <c r="P67" s="25">
        <v>103902.56011600001</v>
      </c>
      <c r="Q67" s="26">
        <v>115063.41311918835</v>
      </c>
      <c r="R67" s="24">
        <v>22057.234676800221</v>
      </c>
      <c r="S67" s="25">
        <v>25365.819878320257</v>
      </c>
      <c r="T67" s="25">
        <v>27571.543346000282</v>
      </c>
      <c r="U67" s="25">
        <v>28613.824685294298</v>
      </c>
      <c r="V67" s="25">
        <v>34336.58962235316</v>
      </c>
      <c r="W67" s="25">
        <v>37418.078434615629</v>
      </c>
      <c r="X67" s="25">
        <v>39619.141871945954</v>
      </c>
      <c r="Y67" s="25">
        <v>41820.20530927628</v>
      </c>
      <c r="Z67" s="25">
        <v>44371.44932006688</v>
      </c>
      <c r="AA67" s="25">
        <v>48423.395621267271</v>
      </c>
      <c r="AB67" s="25">
        <v>59428.712807918928</v>
      </c>
      <c r="AC67" s="25">
        <v>73009.964324746761</v>
      </c>
      <c r="AD67" s="25">
        <v>80931.139379623361</v>
      </c>
      <c r="AE67" s="25">
        <v>103513.8335472928</v>
      </c>
      <c r="AF67" s="25">
        <v>115708.92081920002</v>
      </c>
      <c r="AG67" s="26">
        <v>128882.52460967105</v>
      </c>
      <c r="AH67" s="24">
        <v>24487.664295589326</v>
      </c>
      <c r="AI67" s="25">
        <v>28160.813939927724</v>
      </c>
      <c r="AJ67" s="25">
        <v>30609.580369486659</v>
      </c>
      <c r="AK67" s="25">
        <v>31766.707992789055</v>
      </c>
      <c r="AL67" s="25">
        <v>38120.049591346877</v>
      </c>
      <c r="AM67" s="25">
        <v>41541.079682878008</v>
      </c>
      <c r="AN67" s="25">
        <v>43984.672605400236</v>
      </c>
      <c r="AO67" s="25">
        <v>46428.265527922471</v>
      </c>
      <c r="AP67" s="25">
        <v>49260.624515247531</v>
      </c>
      <c r="AQ67" s="25">
        <v>53759.044295489184</v>
      </c>
      <c r="AR67" s="25">
        <v>65977.008908100353</v>
      </c>
      <c r="AS67" s="25">
        <v>79030.430070830567</v>
      </c>
      <c r="AT67" s="25">
        <v>87622.233623508699</v>
      </c>
      <c r="AU67" s="25">
        <v>113231.34896889281</v>
      </c>
      <c r="AV67" s="25">
        <v>127515.28152240004</v>
      </c>
      <c r="AW67" s="26">
        <v>142033.05408577292</v>
      </c>
      <c r="AX67" s="24">
        <v>26889.302153462384</v>
      </c>
      <c r="AY67" s="25">
        <v>30599.182747898471</v>
      </c>
      <c r="AZ67" s="25">
        <v>33072.436477522526</v>
      </c>
      <c r="BA67" s="25">
        <v>34236.578609416989</v>
      </c>
      <c r="BB67" s="25">
        <v>40638.791339503339</v>
      </c>
      <c r="BC67" s="25">
        <v>44108.69256256301</v>
      </c>
      <c r="BD67" s="25">
        <v>46576.721050849497</v>
      </c>
      <c r="BE67" s="25">
        <v>49044.749539135999</v>
      </c>
      <c r="BF67" s="25">
        <v>52036.72728283902</v>
      </c>
      <c r="BG67" s="25">
        <v>56448.835003995511</v>
      </c>
      <c r="BH67" s="25">
        <v>68672.908508047753</v>
      </c>
      <c r="BI67" s="25">
        <v>83845.11007083056</v>
      </c>
      <c r="BJ67" s="25">
        <v>92992.4536235087</v>
      </c>
      <c r="BK67" s="25">
        <v>119805.23896889281</v>
      </c>
      <c r="BL67" s="25">
        <v>134605.82372240003</v>
      </c>
      <c r="BM67" s="26">
        <v>149810.61408577292</v>
      </c>
      <c r="BN67" s="24">
        <v>29290.940011335442</v>
      </c>
      <c r="BO67" s="25">
        <v>33037.551555869213</v>
      </c>
      <c r="BP67" s="25">
        <v>35535.292585558396</v>
      </c>
      <c r="BQ67" s="25">
        <v>36706.449226044933</v>
      </c>
      <c r="BR67" s="25">
        <v>43157.533087659802</v>
      </c>
      <c r="BS67" s="25">
        <v>46676.305442248013</v>
      </c>
      <c r="BT67" s="25">
        <v>49168.769496298766</v>
      </c>
      <c r="BU67" s="25">
        <v>51661.233550349527</v>
      </c>
      <c r="BV67" s="25">
        <v>54812.830050430515</v>
      </c>
      <c r="BW67" s="25">
        <v>59138.625712501838</v>
      </c>
      <c r="BX67" s="25">
        <v>71368.808107995137</v>
      </c>
      <c r="BY67" s="25">
        <v>88659.790070830553</v>
      </c>
      <c r="BZ67" s="25">
        <v>98362.673623508701</v>
      </c>
      <c r="CA67" s="25">
        <v>126379.12896889281</v>
      </c>
      <c r="CB67" s="25">
        <v>141696.36592240003</v>
      </c>
      <c r="CC67" s="26">
        <v>157588.17408577292</v>
      </c>
      <c r="CD67" s="24">
        <v>26254.711922138486</v>
      </c>
      <c r="CE67" s="25">
        <v>30192.91871045926</v>
      </c>
      <c r="CF67" s="25">
        <v>32818.389902673101</v>
      </c>
      <c r="CG67" s="25">
        <v>34059.01669501383</v>
      </c>
      <c r="CH67" s="25">
        <v>41286.295264669046</v>
      </c>
      <c r="CI67" s="25">
        <v>44538.714139633463</v>
      </c>
      <c r="CJ67" s="25">
        <v>47158.63850078838</v>
      </c>
      <c r="CK67" s="25">
        <v>49778.562861943283</v>
      </c>
      <c r="CL67" s="25">
        <v>52815.306929269187</v>
      </c>
      <c r="CM67" s="25">
        <v>66517.921067614516</v>
      </c>
      <c r="CN67" s="25">
        <v>74127.234982891488</v>
      </c>
      <c r="CO67" s="25">
        <v>112441.72254843224</v>
      </c>
      <c r="CP67" s="25">
        <v>124901.68809801464</v>
      </c>
      <c r="CQ67" s="25">
        <v>137107.67396243601</v>
      </c>
      <c r="CR67" s="25">
        <v>151036.09000000003</v>
      </c>
      <c r="CS67" s="26">
        <v>166139.69900000002</v>
      </c>
      <c r="CT67" s="24">
        <v>28760.838294196245</v>
      </c>
      <c r="CU67" s="25">
        <v>32678.639583665321</v>
      </c>
      <c r="CV67" s="25">
        <v>35290.507109978033</v>
      </c>
      <c r="CW67" s="25">
        <v>36519.123599387975</v>
      </c>
      <c r="CX67" s="25">
        <v>45624.347769339132</v>
      </c>
      <c r="CY67" s="25">
        <v>46944.521342222914</v>
      </c>
      <c r="CZ67" s="25">
        <v>49550.870777931646</v>
      </c>
      <c r="DA67" s="25">
        <v>52157.220213640372</v>
      </c>
      <c r="DB67" s="25">
        <v>56371.289477880309</v>
      </c>
      <c r="DC67" s="25">
        <v>69889.956027222128</v>
      </c>
      <c r="DD67" s="25">
        <v>77885.013695898437</v>
      </c>
      <c r="DE67" s="25">
        <v>119967.304731037</v>
      </c>
      <c r="DF67" s="25">
        <v>133265.5559028713</v>
      </c>
      <c r="DG67" s="25">
        <v>149254.56823943602</v>
      </c>
      <c r="DH67" s="25">
        <v>165794.04087900004</v>
      </c>
      <c r="DI67" s="26">
        <v>183413.58836310339</v>
      </c>
      <c r="DJ67" s="24">
        <v>31403.001325265326</v>
      </c>
      <c r="DK67" s="25">
        <v>35320.802614734406</v>
      </c>
      <c r="DL67" s="25">
        <v>37932.670141047107</v>
      </c>
      <c r="DM67" s="25">
        <v>39155.704534562436</v>
      </c>
      <c r="DN67" s="25">
        <v>48012.159607948859</v>
      </c>
      <c r="DO67" s="25">
        <v>49581.10227739736</v>
      </c>
      <c r="DP67" s="25">
        <v>52187.4517131061</v>
      </c>
      <c r="DQ67" s="25">
        <v>54793.801148814826</v>
      </c>
      <c r="DR67" s="25">
        <v>62375.890720595031</v>
      </c>
      <c r="DS67" s="25">
        <v>72764.76993330408</v>
      </c>
      <c r="DT67" s="25">
        <v>81088.691780359397</v>
      </c>
      <c r="DU67" s="25">
        <v>125235.21225886034</v>
      </c>
      <c r="DV67" s="25">
        <v>139120.26336627096</v>
      </c>
      <c r="DW67" s="25">
        <v>160186.77308873602</v>
      </c>
      <c r="DX67" s="25">
        <v>177937.6853855777</v>
      </c>
      <c r="DY67" s="26">
        <v>197232.69985358609</v>
      </c>
      <c r="DZ67" s="24">
        <v>33804.639183138388</v>
      </c>
      <c r="EA67" s="25">
        <v>37722.440472607464</v>
      </c>
      <c r="EB67" s="25">
        <v>40334.307998920172</v>
      </c>
      <c r="EC67" s="25">
        <v>41552.268453897574</v>
      </c>
      <c r="ED67" s="25">
        <v>50530.901356105322</v>
      </c>
      <c r="EE67" s="25">
        <v>51977.666196732498</v>
      </c>
      <c r="EF67" s="25">
        <v>54584.015632441238</v>
      </c>
      <c r="EG67" s="25">
        <v>57190.365068149964</v>
      </c>
      <c r="EH67" s="25">
        <v>65007.036071267117</v>
      </c>
      <c r="EI67" s="25">
        <v>76514.76993330408</v>
      </c>
      <c r="EJ67" s="25">
        <v>85267.672823727902</v>
      </c>
      <c r="EK67" s="25">
        <v>130049.89225886033</v>
      </c>
      <c r="EL67" s="25">
        <v>144490.48336627096</v>
      </c>
      <c r="EM67" s="25">
        <v>166760.66308873601</v>
      </c>
      <c r="EN67" s="25">
        <v>185028.2275855777</v>
      </c>
      <c r="EO67" s="26">
        <v>205010.25985358609</v>
      </c>
      <c r="EP67" s="24">
        <v>36206.277041011446</v>
      </c>
      <c r="EQ67" s="25">
        <v>40124.078330480523</v>
      </c>
      <c r="ER67" s="25">
        <v>42735.945856793231</v>
      </c>
      <c r="ES67" s="25">
        <v>43948.832373232712</v>
      </c>
      <c r="ET67" s="25">
        <v>53049.643104261791</v>
      </c>
      <c r="EU67" s="25">
        <v>54374.230116067643</v>
      </c>
      <c r="EV67" s="25">
        <v>56980.579551776369</v>
      </c>
      <c r="EW67" s="25">
        <v>59586.928987485102</v>
      </c>
      <c r="EX67" s="25">
        <v>67638.181421939196</v>
      </c>
      <c r="EY67" s="25">
        <v>80264.76993330408</v>
      </c>
      <c r="EZ67" s="25">
        <v>89446.653867096393</v>
      </c>
      <c r="FA67" s="25">
        <v>134864.57225886034</v>
      </c>
      <c r="FB67" s="25">
        <v>149860.70336627096</v>
      </c>
      <c r="FC67" s="25">
        <v>173334.55308873602</v>
      </c>
      <c r="FD67" s="25">
        <v>192118.76978557769</v>
      </c>
      <c r="FE67" s="26">
        <v>212787.81985358609</v>
      </c>
    </row>
    <row r="68" spans="1:161">
      <c r="A68" s="12">
        <v>59</v>
      </c>
      <c r="B68" s="24">
        <v>20519.631029378656</v>
      </c>
      <c r="C68" s="25">
        <v>23597.57568378545</v>
      </c>
      <c r="D68" s="25">
        <v>25649.538786723318</v>
      </c>
      <c r="E68" s="25">
        <v>26619.162985971419</v>
      </c>
      <c r="F68" s="25">
        <v>31942.995583165703</v>
      </c>
      <c r="G68" s="25">
        <v>34809.674673962625</v>
      </c>
      <c r="H68" s="25">
        <v>36857.302595960427</v>
      </c>
      <c r="I68" s="25">
        <v>38904.93051795823</v>
      </c>
      <c r="J68" s="25">
        <v>40838.010963829081</v>
      </c>
      <c r="K68" s="25">
        <v>50503.413193183333</v>
      </c>
      <c r="L68" s="25">
        <v>56280.748362591898</v>
      </c>
      <c r="M68" s="25">
        <v>70049.181234378892</v>
      </c>
      <c r="N68" s="25">
        <v>77701.32836411224</v>
      </c>
      <c r="O68" s="25">
        <v>96040.423717019497</v>
      </c>
      <c r="P68" s="25">
        <v>105478.37218400002</v>
      </c>
      <c r="Q68" s="26">
        <v>116851.71954010549</v>
      </c>
      <c r="R68" s="24">
        <v>23104.781102713205</v>
      </c>
      <c r="S68" s="25">
        <v>26570.49826812018</v>
      </c>
      <c r="T68" s="25">
        <v>28880.9763783915</v>
      </c>
      <c r="U68" s="25">
        <v>29972.757943247419</v>
      </c>
      <c r="V68" s="25">
        <v>35967.309531896899</v>
      </c>
      <c r="W68" s="25">
        <v>39195.145002708159</v>
      </c>
      <c r="X68" s="25">
        <v>41500.741767573345</v>
      </c>
      <c r="Y68" s="25">
        <v>43806.338532438538</v>
      </c>
      <c r="Z68" s="25">
        <v>46478.746713819688</v>
      </c>
      <c r="AA68" s="25">
        <v>50916.983470615654</v>
      </c>
      <c r="AB68" s="25">
        <v>62251.112651360039</v>
      </c>
      <c r="AC68" s="25">
        <v>76822.205198723183</v>
      </c>
      <c r="AD68" s="25">
        <v>85228.809388483249</v>
      </c>
      <c r="AE68" s="25">
        <v>106972.62856631952</v>
      </c>
      <c r="AF68" s="25">
        <v>118760.52797510003</v>
      </c>
      <c r="AG68" s="26">
        <v>132398.21996689853</v>
      </c>
      <c r="AH68" s="24">
        <v>25495.888657208157</v>
      </c>
      <c r="AI68" s="25">
        <v>29320.271955789372</v>
      </c>
      <c r="AJ68" s="25">
        <v>31869.860821510196</v>
      </c>
      <c r="AK68" s="25">
        <v>33074.630565565029</v>
      </c>
      <c r="AL68" s="25">
        <v>39689.556678678033</v>
      </c>
      <c r="AM68" s="25">
        <v>43251.439970354273</v>
      </c>
      <c r="AN68" s="25">
        <v>45795.642321551575</v>
      </c>
      <c r="AO68" s="25">
        <v>48339.844672748892</v>
      </c>
      <c r="AP68" s="25">
        <v>51288.819654862215</v>
      </c>
      <c r="AQ68" s="25">
        <v>55972.451726340827</v>
      </c>
      <c r="AR68" s="25">
        <v>68693.463482327381</v>
      </c>
      <c r="AS68" s="25">
        <v>83595.229163067474</v>
      </c>
      <c r="AT68" s="25">
        <v>92756.290412854258</v>
      </c>
      <c r="AU68" s="25">
        <v>117904.83341561953</v>
      </c>
      <c r="AV68" s="25">
        <v>132042.68376620003</v>
      </c>
      <c r="AW68" s="26">
        <v>147205.61274333831</v>
      </c>
      <c r="AX68" s="24">
        <v>27897.526515081216</v>
      </c>
      <c r="AY68" s="25">
        <v>31758.640763760115</v>
      </c>
      <c r="AZ68" s="25">
        <v>34332.71692954607</v>
      </c>
      <c r="BA68" s="25">
        <v>35544.501182192966</v>
      </c>
      <c r="BB68" s="25">
        <v>42208.298426834503</v>
      </c>
      <c r="BC68" s="25">
        <v>45819.052850039268</v>
      </c>
      <c r="BD68" s="25">
        <v>48387.690767000837</v>
      </c>
      <c r="BE68" s="25">
        <v>50956.32868396242</v>
      </c>
      <c r="BF68" s="25">
        <v>54064.922422453703</v>
      </c>
      <c r="BG68" s="25">
        <v>58662.242434847161</v>
      </c>
      <c r="BH68" s="25">
        <v>71389.363082274765</v>
      </c>
      <c r="BI68" s="25">
        <v>88409.909163067467</v>
      </c>
      <c r="BJ68" s="25">
        <v>98126.510412854259</v>
      </c>
      <c r="BK68" s="25">
        <v>124478.72341561953</v>
      </c>
      <c r="BL68" s="25">
        <v>139133.22596620003</v>
      </c>
      <c r="BM68" s="26">
        <v>154983.17274333831</v>
      </c>
      <c r="BN68" s="24">
        <v>30299.164372954274</v>
      </c>
      <c r="BO68" s="25">
        <v>34197.009571730858</v>
      </c>
      <c r="BP68" s="25">
        <v>36795.573037581933</v>
      </c>
      <c r="BQ68" s="25">
        <v>38014.371798820903</v>
      </c>
      <c r="BR68" s="25">
        <v>44727.040174990965</v>
      </c>
      <c r="BS68" s="25">
        <v>48386.665729724271</v>
      </c>
      <c r="BT68" s="25">
        <v>50979.739212450106</v>
      </c>
      <c r="BU68" s="25">
        <v>53572.812695175948</v>
      </c>
      <c r="BV68" s="25">
        <v>56841.025190045199</v>
      </c>
      <c r="BW68" s="25">
        <v>61352.033143353488</v>
      </c>
      <c r="BX68" s="25">
        <v>74085.262682222165</v>
      </c>
      <c r="BY68" s="25">
        <v>93224.58916306746</v>
      </c>
      <c r="BZ68" s="25">
        <v>103496.73041285426</v>
      </c>
      <c r="CA68" s="25">
        <v>131052.61341561953</v>
      </c>
      <c r="CB68" s="25">
        <v>146223.76816620003</v>
      </c>
      <c r="CC68" s="26">
        <v>162760.7327433383</v>
      </c>
      <c r="CD68" s="24">
        <v>27758.430193982669</v>
      </c>
      <c r="CE68" s="25">
        <v>31922.194723080065</v>
      </c>
      <c r="CF68" s="25">
        <v>34698.037742478329</v>
      </c>
      <c r="CG68" s="25">
        <v>36009.720472576613</v>
      </c>
      <c r="CH68" s="25">
        <v>43626.294067617047</v>
      </c>
      <c r="CI68" s="25">
        <v>47089.634464138653</v>
      </c>
      <c r="CJ68" s="25">
        <v>49859.612962029169</v>
      </c>
      <c r="CK68" s="25">
        <v>52629.591459919669</v>
      </c>
      <c r="CL68" s="25">
        <v>55840.262689520088</v>
      </c>
      <c r="CM68" s="25">
        <v>70881.501729214942</v>
      </c>
      <c r="CN68" s="25">
        <v>78989.987213834829</v>
      </c>
      <c r="CO68" s="25">
        <v>119182.12094802069</v>
      </c>
      <c r="CP68" s="25">
        <v>132505.09750424774</v>
      </c>
      <c r="CQ68" s="25">
        <v>145150.79719672599</v>
      </c>
      <c r="CR68" s="25">
        <v>158873.19500000001</v>
      </c>
      <c r="CS68" s="26">
        <v>171583.05060000002</v>
      </c>
      <c r="CT68" s="24">
        <v>30256.765171855543</v>
      </c>
      <c r="CU68" s="25">
        <v>34398.95549297351</v>
      </c>
      <c r="CV68" s="25">
        <v>37160.415707052154</v>
      </c>
      <c r="CW68" s="25">
        <v>38459.719963645024</v>
      </c>
      <c r="CX68" s="25">
        <v>48060.781512994385</v>
      </c>
      <c r="CY68" s="25">
        <v>49482.224280097507</v>
      </c>
      <c r="CZ68" s="25">
        <v>52237.850359210635</v>
      </c>
      <c r="DA68" s="25">
        <v>54993.476438323742</v>
      </c>
      <c r="DB68" s="25">
        <v>59416.831657449366</v>
      </c>
      <c r="DC68" s="25">
        <v>74229.557266749194</v>
      </c>
      <c r="DD68" s="25">
        <v>82721.043380101648</v>
      </c>
      <c r="DE68" s="25">
        <v>126707.70313062545</v>
      </c>
      <c r="DF68" s="25">
        <v>140868.96530910442</v>
      </c>
      <c r="DG68" s="25">
        <v>157297.69147372601</v>
      </c>
      <c r="DH68" s="25">
        <v>173631.14587900002</v>
      </c>
      <c r="DI68" s="26">
        <v>188856.93996310339</v>
      </c>
      <c r="DJ68" s="24">
        <v>32898.928202924624</v>
      </c>
      <c r="DK68" s="25">
        <v>37041.118524042591</v>
      </c>
      <c r="DL68" s="25">
        <v>39802.578738121236</v>
      </c>
      <c r="DM68" s="25">
        <v>41096.300898819471</v>
      </c>
      <c r="DN68" s="25">
        <v>50436.03434295013</v>
      </c>
      <c r="DO68" s="25">
        <v>52118.805215271954</v>
      </c>
      <c r="DP68" s="25">
        <v>54874.431294385089</v>
      </c>
      <c r="DQ68" s="25">
        <v>57630.057373498203</v>
      </c>
      <c r="DR68" s="25">
        <v>65405.734139346619</v>
      </c>
      <c r="DS68" s="25">
        <v>77074.069089918688</v>
      </c>
      <c r="DT68" s="25">
        <v>85890.952976545086</v>
      </c>
      <c r="DU68" s="25">
        <v>131975.61065844877</v>
      </c>
      <c r="DV68" s="25">
        <v>146723.6727725041</v>
      </c>
      <c r="DW68" s="25">
        <v>168229.89632302601</v>
      </c>
      <c r="DX68" s="25">
        <v>185698.52739734214</v>
      </c>
      <c r="DY68" s="26">
        <v>202676.05145358609</v>
      </c>
      <c r="DZ68" s="24">
        <v>35300.566060797682</v>
      </c>
      <c r="EA68" s="25">
        <v>39442.756381915649</v>
      </c>
      <c r="EB68" s="25">
        <v>42204.216595994294</v>
      </c>
      <c r="EC68" s="25">
        <v>43492.864818154609</v>
      </c>
      <c r="ED68" s="25">
        <v>52954.776091106593</v>
      </c>
      <c r="EE68" s="25">
        <v>54515.369134607092</v>
      </c>
      <c r="EF68" s="25">
        <v>57270.99521372022</v>
      </c>
      <c r="EG68" s="25">
        <v>60026.621292833333</v>
      </c>
      <c r="EH68" s="25">
        <v>68036.879490018706</v>
      </c>
      <c r="EI68" s="25">
        <v>80824.069089918688</v>
      </c>
      <c r="EJ68" s="25">
        <v>90069.934019913577</v>
      </c>
      <c r="EK68" s="25">
        <v>136790.29065844876</v>
      </c>
      <c r="EL68" s="25">
        <v>152093.8927725041</v>
      </c>
      <c r="EM68" s="25">
        <v>174803.786323026</v>
      </c>
      <c r="EN68" s="25">
        <v>192789.06959734214</v>
      </c>
      <c r="EO68" s="26">
        <v>210453.61145358608</v>
      </c>
      <c r="EP68" s="24">
        <v>37702.203918670748</v>
      </c>
      <c r="EQ68" s="25">
        <v>41844.394239788708</v>
      </c>
      <c r="ER68" s="25">
        <v>44605.854453867352</v>
      </c>
      <c r="ES68" s="25">
        <v>45889.428737489754</v>
      </c>
      <c r="ET68" s="25">
        <v>55473.517839263055</v>
      </c>
      <c r="EU68" s="25">
        <v>56911.933053942237</v>
      </c>
      <c r="EV68" s="25">
        <v>59667.559133055358</v>
      </c>
      <c r="EW68" s="25">
        <v>62423.185212168464</v>
      </c>
      <c r="EX68" s="25">
        <v>70668.024840690792</v>
      </c>
      <c r="EY68" s="25">
        <v>84574.069089918688</v>
      </c>
      <c r="EZ68" s="25">
        <v>94248.915063282082</v>
      </c>
      <c r="FA68" s="25">
        <v>141604.97065844876</v>
      </c>
      <c r="FB68" s="25">
        <v>157464.1127725041</v>
      </c>
      <c r="FC68" s="25">
        <v>181377.67632302601</v>
      </c>
      <c r="FD68" s="25">
        <v>199879.61179734214</v>
      </c>
      <c r="FE68" s="26">
        <v>218231.17145358608</v>
      </c>
    </row>
    <row r="69" spans="1:161">
      <c r="A69" s="12">
        <v>60</v>
      </c>
      <c r="B69" s="24">
        <v>21657.888291669769</v>
      </c>
      <c r="C69" s="25">
        <v>24906.571535420233</v>
      </c>
      <c r="D69" s="25">
        <v>27072.360364587214</v>
      </c>
      <c r="E69" s="25">
        <v>28095.771193083528</v>
      </c>
      <c r="F69" s="25">
        <v>33714.925431700234</v>
      </c>
      <c r="G69" s="25">
        <v>36740.623867878465</v>
      </c>
      <c r="H69" s="25">
        <v>38901.837036577199</v>
      </c>
      <c r="I69" s="25">
        <v>41063.050205275926</v>
      </c>
      <c r="J69" s="25">
        <v>43374.740938064759</v>
      </c>
      <c r="K69" s="25">
        <v>54933.194602008938</v>
      </c>
      <c r="L69" s="25">
        <v>61217.274371591469</v>
      </c>
      <c r="M69" s="25">
        <v>73268.548894110805</v>
      </c>
      <c r="N69" s="25">
        <v>81343.585474798121</v>
      </c>
      <c r="O69" s="25">
        <v>98436.647791913347</v>
      </c>
      <c r="P69" s="25">
        <v>107044.284252</v>
      </c>
      <c r="Q69" s="26">
        <v>118628.6423275634</v>
      </c>
      <c r="R69" s="24">
        <v>24198.642739333169</v>
      </c>
      <c r="S69" s="25">
        <v>27828.439150233138</v>
      </c>
      <c r="T69" s="25">
        <v>30248.303424166457</v>
      </c>
      <c r="U69" s="25">
        <v>31391.773769974483</v>
      </c>
      <c r="V69" s="25">
        <v>37670.128523969383</v>
      </c>
      <c r="W69" s="25">
        <v>41050.781083812799</v>
      </c>
      <c r="X69" s="25">
        <v>43465.532912272371</v>
      </c>
      <c r="Y69" s="25">
        <v>45880.284740731935</v>
      </c>
      <c r="Z69" s="25">
        <v>48679.214128871405</v>
      </c>
      <c r="AA69" s="25">
        <v>56201.044950185133</v>
      </c>
      <c r="AB69" s="25">
        <v>65198.299368408567</v>
      </c>
      <c r="AC69" s="25">
        <v>79848.057888045252</v>
      </c>
      <c r="AD69" s="25">
        <v>88655.995612758532</v>
      </c>
      <c r="AE69" s="25">
        <v>109056.50393123335</v>
      </c>
      <c r="AF69" s="25">
        <v>119187.96954672001</v>
      </c>
      <c r="AG69" s="26">
        <v>133730.95702787666</v>
      </c>
      <c r="AH69" s="24">
        <v>26548.689681582135</v>
      </c>
      <c r="AI69" s="25">
        <v>30530.993133819455</v>
      </c>
      <c r="AJ69" s="25">
        <v>33185.862101977669</v>
      </c>
      <c r="AK69" s="25">
        <v>34440.380369715254</v>
      </c>
      <c r="AL69" s="25">
        <v>41328.456443658295</v>
      </c>
      <c r="AM69" s="25">
        <v>45037.42048347379</v>
      </c>
      <c r="AN69" s="25">
        <v>47686.68051191343</v>
      </c>
      <c r="AO69" s="25">
        <v>50335.940540353055</v>
      </c>
      <c r="AP69" s="25">
        <v>53406.687464749484</v>
      </c>
      <c r="AQ69" s="25">
        <v>58283.720625671973</v>
      </c>
      <c r="AR69" s="25">
        <v>71530.02076787017</v>
      </c>
      <c r="AS69" s="25">
        <v>86427.566881979699</v>
      </c>
      <c r="AT69" s="25">
        <v>95968.405750718943</v>
      </c>
      <c r="AU69" s="25">
        <v>119676.36007055336</v>
      </c>
      <c r="AV69" s="25">
        <v>133715.29583419999</v>
      </c>
      <c r="AW69" s="26">
        <v>150030.86762178436</v>
      </c>
      <c r="AX69" s="24">
        <v>28950.327539455197</v>
      </c>
      <c r="AY69" s="25">
        <v>32969.361941790194</v>
      </c>
      <c r="AZ69" s="25">
        <v>35648.71821001354</v>
      </c>
      <c r="BA69" s="25">
        <v>36910.250986343191</v>
      </c>
      <c r="BB69" s="25">
        <v>43847.198191814765</v>
      </c>
      <c r="BC69" s="25">
        <v>47605.033363158793</v>
      </c>
      <c r="BD69" s="25">
        <v>50278.728957362691</v>
      </c>
      <c r="BE69" s="25">
        <v>52952.424551566583</v>
      </c>
      <c r="BF69" s="25">
        <v>56182.79023234098</v>
      </c>
      <c r="BG69" s="25">
        <v>60973.5113341783</v>
      </c>
      <c r="BH69" s="25">
        <v>74225.920367817555</v>
      </c>
      <c r="BI69" s="25">
        <v>91242.246881979692</v>
      </c>
      <c r="BJ69" s="25">
        <v>101338.62575071894</v>
      </c>
      <c r="BK69" s="25">
        <v>126250.25007055336</v>
      </c>
      <c r="BL69" s="25">
        <v>140805.83803419999</v>
      </c>
      <c r="BM69" s="26">
        <v>157808.42762178436</v>
      </c>
      <c r="BN69" s="24">
        <v>31351.965397328255</v>
      </c>
      <c r="BO69" s="25">
        <v>35407.730749760936</v>
      </c>
      <c r="BP69" s="25">
        <v>38111.57431804941</v>
      </c>
      <c r="BQ69" s="25">
        <v>39380.121602971129</v>
      </c>
      <c r="BR69" s="25">
        <v>46365.939939971227</v>
      </c>
      <c r="BS69" s="25">
        <v>50172.646242843795</v>
      </c>
      <c r="BT69" s="25">
        <v>52870.777402811953</v>
      </c>
      <c r="BU69" s="25">
        <v>55568.908562780111</v>
      </c>
      <c r="BV69" s="25">
        <v>58958.892999932468</v>
      </c>
      <c r="BW69" s="25">
        <v>64529.09811326296</v>
      </c>
      <c r="BX69" s="25">
        <v>76921.819967764939</v>
      </c>
      <c r="BY69" s="25">
        <v>96056.926881979685</v>
      </c>
      <c r="BZ69" s="25">
        <v>106708.84575071895</v>
      </c>
      <c r="CA69" s="25">
        <v>132824.14007055335</v>
      </c>
      <c r="CB69" s="25">
        <v>147896.38023419998</v>
      </c>
      <c r="CC69" s="26">
        <v>165585.98762178436</v>
      </c>
      <c r="CD69" s="24">
        <v>29331.705127207802</v>
      </c>
      <c r="CE69" s="25">
        <v>33731.460896288962</v>
      </c>
      <c r="CF69" s="25">
        <v>36664.631409009751</v>
      </c>
      <c r="CG69" s="25">
        <v>38050.656871935025</v>
      </c>
      <c r="CH69" s="25">
        <v>46072.061995618082</v>
      </c>
      <c r="CI69" s="25">
        <v>49758.551294068857</v>
      </c>
      <c r="CJ69" s="25">
        <v>52685.524899602337</v>
      </c>
      <c r="CK69" s="25">
        <v>55612.498505135802</v>
      </c>
      <c r="CL69" s="25">
        <v>59005.142149208434</v>
      </c>
      <c r="CM69" s="25">
        <v>78148.86446741363</v>
      </c>
      <c r="CN69" s="25">
        <v>87088.699512025472</v>
      </c>
      <c r="CO69" s="25">
        <v>126366.89412233455</v>
      </c>
      <c r="CP69" s="25">
        <v>140610.9851856826</v>
      </c>
      <c r="CQ69" s="25">
        <v>151019.67229672772</v>
      </c>
      <c r="CR69" s="25">
        <v>166424.30000000002</v>
      </c>
      <c r="CS69" s="26">
        <v>181402.48700000002</v>
      </c>
      <c r="CT69" s="24">
        <v>31821.888308700014</v>
      </c>
      <c r="CU69" s="25">
        <v>36198.847100344647</v>
      </c>
      <c r="CV69" s="25">
        <v>39116.819628107747</v>
      </c>
      <c r="CW69" s="25">
        <v>40490.081416691057</v>
      </c>
      <c r="CX69" s="25">
        <v>50607.343289617602</v>
      </c>
      <c r="CY69" s="25">
        <v>52137.312334080772</v>
      </c>
      <c r="CZ69" s="25">
        <v>55049.120063428207</v>
      </c>
      <c r="DA69" s="25">
        <v>57960.927792775641</v>
      </c>
      <c r="DB69" s="25">
        <v>62600.033878228387</v>
      </c>
      <c r="DC69" s="25">
        <v>81594.607257107622</v>
      </c>
      <c r="DD69" s="25">
        <v>90928.617858280093</v>
      </c>
      <c r="DE69" s="25">
        <v>133677.4596711506</v>
      </c>
      <c r="DF69" s="25">
        <v>148735.88533897194</v>
      </c>
      <c r="DG69" s="25">
        <v>162819.51245152773</v>
      </c>
      <c r="DH69" s="25">
        <v>179917.28366080002</v>
      </c>
      <c r="DI69" s="26">
        <v>198182.83666701475</v>
      </c>
      <c r="DJ69" s="24">
        <v>34464.051339769096</v>
      </c>
      <c r="DK69" s="25">
        <v>38841.010131413728</v>
      </c>
      <c r="DL69" s="25">
        <v>41758.982659176829</v>
      </c>
      <c r="DM69" s="25">
        <v>43126.662351865511</v>
      </c>
      <c r="DN69" s="25">
        <v>52969.469437399544</v>
      </c>
      <c r="DO69" s="25">
        <v>54773.893269255233</v>
      </c>
      <c r="DP69" s="25">
        <v>57685.700998602653</v>
      </c>
      <c r="DQ69" s="25">
        <v>60597.508727950102</v>
      </c>
      <c r="DR69" s="25">
        <v>68572.5280074084</v>
      </c>
      <c r="DS69" s="25">
        <v>84515.621828224641</v>
      </c>
      <c r="DT69" s="25">
        <v>94183.781730307077</v>
      </c>
      <c r="DU69" s="25">
        <v>138794.85555532185</v>
      </c>
      <c r="DV69" s="25">
        <v>154423.31544627447</v>
      </c>
      <c r="DW69" s="25">
        <v>173439.36859084773</v>
      </c>
      <c r="DX69" s="25">
        <v>191652.33703791752</v>
      </c>
      <c r="DY69" s="26">
        <v>211607.11640062655</v>
      </c>
      <c r="DZ69" s="24">
        <v>36865.689197642154</v>
      </c>
      <c r="EA69" s="25">
        <v>41242.647989286794</v>
      </c>
      <c r="EB69" s="25">
        <v>44160.620517049887</v>
      </c>
      <c r="EC69" s="25">
        <v>45523.226271200649</v>
      </c>
      <c r="ED69" s="25">
        <v>55488.211185556007</v>
      </c>
      <c r="EE69" s="25">
        <v>57170.457188590364</v>
      </c>
      <c r="EF69" s="25">
        <v>60082.264917937791</v>
      </c>
      <c r="EG69" s="25">
        <v>62994.072647285233</v>
      </c>
      <c r="EH69" s="25">
        <v>71203.673358080487</v>
      </c>
      <c r="EI69" s="25">
        <v>88265.621828224641</v>
      </c>
      <c r="EJ69" s="25">
        <v>98362.762773675582</v>
      </c>
      <c r="EK69" s="25">
        <v>143609.53555532184</v>
      </c>
      <c r="EL69" s="25">
        <v>159793.53544627447</v>
      </c>
      <c r="EM69" s="25">
        <v>180013.25859084772</v>
      </c>
      <c r="EN69" s="25">
        <v>198742.87923791751</v>
      </c>
      <c r="EO69" s="26">
        <v>219384.67640062654</v>
      </c>
      <c r="EP69" s="24">
        <v>39267.327055515219</v>
      </c>
      <c r="EQ69" s="25">
        <v>43644.285847159852</v>
      </c>
      <c r="ER69" s="25">
        <v>46562.258374922945</v>
      </c>
      <c r="ES69" s="25">
        <v>47919.790190535794</v>
      </c>
      <c r="ET69" s="25">
        <v>58006.952933712477</v>
      </c>
      <c r="EU69" s="25">
        <v>59567.021107925502</v>
      </c>
      <c r="EV69" s="25">
        <v>62478.828837272922</v>
      </c>
      <c r="EW69" s="25">
        <v>65390.636566620371</v>
      </c>
      <c r="EX69" s="25">
        <v>73834.818708752573</v>
      </c>
      <c r="EY69" s="25">
        <v>92015.621828224641</v>
      </c>
      <c r="EZ69" s="25">
        <v>102541.74381704407</v>
      </c>
      <c r="FA69" s="25">
        <v>148424.21555532183</v>
      </c>
      <c r="FB69" s="25">
        <v>165163.75544627447</v>
      </c>
      <c r="FC69" s="25">
        <v>186587.14859084773</v>
      </c>
      <c r="FD69" s="25">
        <v>205833.42143791751</v>
      </c>
      <c r="FE69" s="26">
        <v>227162.23640062654</v>
      </c>
    </row>
    <row r="70" spans="1:161">
      <c r="A70" s="12">
        <v>61</v>
      </c>
      <c r="B70" s="24">
        <v>22845.372583995155</v>
      </c>
      <c r="C70" s="25">
        <v>26272.17847159442</v>
      </c>
      <c r="D70" s="25">
        <v>28556.715729993943</v>
      </c>
      <c r="E70" s="25">
        <v>29636.239336756942</v>
      </c>
      <c r="F70" s="25">
        <v>35563.487204108336</v>
      </c>
      <c r="G70" s="25">
        <v>38755.082209605229</v>
      </c>
      <c r="H70" s="25">
        <v>41034.792927817303</v>
      </c>
      <c r="I70" s="25">
        <v>43314.503646029378</v>
      </c>
      <c r="J70" s="25">
        <v>45517.618131906267</v>
      </c>
      <c r="K70" s="25">
        <v>56533.190561290729</v>
      </c>
      <c r="L70" s="25">
        <v>63000.30178047275</v>
      </c>
      <c r="M70" s="25">
        <v>74970.336866593818</v>
      </c>
      <c r="N70" s="25">
        <v>83281.080798212148</v>
      </c>
      <c r="O70" s="25">
        <v>103156.19036207524</v>
      </c>
      <c r="P70" s="25">
        <v>108823.59632</v>
      </c>
      <c r="Q70" s="26">
        <v>120641.68177994035</v>
      </c>
      <c r="R70" s="24">
        <v>25339.811396451147</v>
      </c>
      <c r="S70" s="25">
        <v>29140.783105918807</v>
      </c>
      <c r="T70" s="25">
        <v>31674.764245563925</v>
      </c>
      <c r="U70" s="25">
        <v>32872.158794189287</v>
      </c>
      <c r="V70" s="25">
        <v>39446.590553027156</v>
      </c>
      <c r="W70" s="25">
        <v>42986.669192401379</v>
      </c>
      <c r="X70" s="25">
        <v>45515.296791954403</v>
      </c>
      <c r="Y70" s="25">
        <v>48043.924391507426</v>
      </c>
      <c r="Z70" s="25">
        <v>50974.846739980967</v>
      </c>
      <c r="AA70" s="25">
        <v>59673.353449512149</v>
      </c>
      <c r="AB70" s="25">
        <v>68272.945187931633</v>
      </c>
      <c r="AC70" s="25">
        <v>81743.360830938109</v>
      </c>
      <c r="AD70" s="25">
        <v>90808.561822583157</v>
      </c>
      <c r="AE70" s="25">
        <v>114088.39521137526</v>
      </c>
      <c r="AF70" s="25">
        <v>122105.75211109998</v>
      </c>
      <c r="AG70" s="26">
        <v>136188.18220673339</v>
      </c>
      <c r="AH70" s="24">
        <v>27647.021948640788</v>
      </c>
      <c r="AI70" s="25">
        <v>31794.075240936898</v>
      </c>
      <c r="AJ70" s="25">
        <v>34558.777435800985</v>
      </c>
      <c r="AK70" s="25">
        <v>35865.195737385679</v>
      </c>
      <c r="AL70" s="25">
        <v>43038.234884862817</v>
      </c>
      <c r="AM70" s="25">
        <v>46900.640579658189</v>
      </c>
      <c r="AN70" s="25">
        <v>49659.501790226321</v>
      </c>
      <c r="AO70" s="25">
        <v>52418.363000794459</v>
      </c>
      <c r="AP70" s="25">
        <v>55616.14822619508</v>
      </c>
      <c r="AQ70" s="25">
        <v>60694.946632498846</v>
      </c>
      <c r="AR70" s="25">
        <v>74489.25268533951</v>
      </c>
      <c r="AS70" s="25">
        <v>88516.3847952824</v>
      </c>
      <c r="AT70" s="25">
        <v>98336.042846954166</v>
      </c>
      <c r="AU70" s="25">
        <v>125020.60006067528</v>
      </c>
      <c r="AV70" s="25">
        <v>135387.90790219995</v>
      </c>
      <c r="AW70" s="26">
        <v>151002.16616492323</v>
      </c>
      <c r="AX70" s="24">
        <v>30048.659806513846</v>
      </c>
      <c r="AY70" s="25">
        <v>34232.444048907637</v>
      </c>
      <c r="AZ70" s="25">
        <v>37021.633543836855</v>
      </c>
      <c r="BA70" s="25">
        <v>38335.066354013616</v>
      </c>
      <c r="BB70" s="25">
        <v>45556.976633019287</v>
      </c>
      <c r="BC70" s="25">
        <v>49468.253459343192</v>
      </c>
      <c r="BD70" s="25">
        <v>52251.550235675582</v>
      </c>
      <c r="BE70" s="25">
        <v>55034.847012007987</v>
      </c>
      <c r="BF70" s="25">
        <v>58392.250993786576</v>
      </c>
      <c r="BG70" s="25">
        <v>64310.539796107834</v>
      </c>
      <c r="BH70" s="25">
        <v>77185.152285286895</v>
      </c>
      <c r="BI70" s="25">
        <v>93331.064795282393</v>
      </c>
      <c r="BJ70" s="25">
        <v>103706.26284695417</v>
      </c>
      <c r="BK70" s="25">
        <v>131594.49006067528</v>
      </c>
      <c r="BL70" s="25">
        <v>142478.45010219995</v>
      </c>
      <c r="BM70" s="26">
        <v>158779.72616492322</v>
      </c>
      <c r="BN70" s="24">
        <v>32450.297664386908</v>
      </c>
      <c r="BO70" s="25">
        <v>36670.81285687838</v>
      </c>
      <c r="BP70" s="25">
        <v>39484.489651872726</v>
      </c>
      <c r="BQ70" s="25">
        <v>40804.936970641553</v>
      </c>
      <c r="BR70" s="25">
        <v>48075.71838117575</v>
      </c>
      <c r="BS70" s="25">
        <v>52035.866339028187</v>
      </c>
      <c r="BT70" s="25">
        <v>54843.598681124851</v>
      </c>
      <c r="BU70" s="25">
        <v>57651.331023221515</v>
      </c>
      <c r="BV70" s="25">
        <v>61168.353761378065</v>
      </c>
      <c r="BW70" s="25">
        <v>68060.539796107827</v>
      </c>
      <c r="BX70" s="25">
        <v>79881.051885234279</v>
      </c>
      <c r="BY70" s="25">
        <v>98145.744795282386</v>
      </c>
      <c r="BZ70" s="25">
        <v>109076.48284695417</v>
      </c>
      <c r="CA70" s="25">
        <v>138168.38006067526</v>
      </c>
      <c r="CB70" s="25">
        <v>149568.99230219994</v>
      </c>
      <c r="CC70" s="26">
        <v>166557.28616492322</v>
      </c>
      <c r="CD70" s="24">
        <v>30976.092880211065</v>
      </c>
      <c r="CE70" s="25">
        <v>35622.506812242718</v>
      </c>
      <c r="CF70" s="25">
        <v>38720.116100263833</v>
      </c>
      <c r="CG70" s="25">
        <v>40183.844625002268</v>
      </c>
      <c r="CH70" s="25">
        <v>48625.913589322168</v>
      </c>
      <c r="CI70" s="25">
        <v>52548.104509618352</v>
      </c>
      <c r="CJ70" s="25">
        <v>55639.169480772391</v>
      </c>
      <c r="CK70" s="25">
        <v>58730.234451926386</v>
      </c>
      <c r="CL70" s="25">
        <v>62313.075755303951</v>
      </c>
      <c r="CM70" s="25">
        <v>85795.721846880711</v>
      </c>
      <c r="CN70" s="25">
        <v>95610.318720061579</v>
      </c>
      <c r="CO70" s="25">
        <v>130950.50234464239</v>
      </c>
      <c r="CP70" s="25">
        <v>145803.09193348026</v>
      </c>
      <c r="CQ70" s="25">
        <v>159859.21187483633</v>
      </c>
      <c r="CR70" s="25">
        <v>174237.20499999999</v>
      </c>
      <c r="CS70" s="26">
        <v>188176.18139999997</v>
      </c>
      <c r="CT70" s="24">
        <v>33457.7558000184</v>
      </c>
      <c r="CU70" s="25">
        <v>38080.094715360792</v>
      </c>
      <c r="CV70" s="25">
        <v>41161.653992255735</v>
      </c>
      <c r="CW70" s="25">
        <v>42612.216230543745</v>
      </c>
      <c r="CX70" s="25">
        <v>53266.443025630004</v>
      </c>
      <c r="CY70" s="25">
        <v>54912.411706041989</v>
      </c>
      <c r="CZ70" s="25">
        <v>57987.460574916557</v>
      </c>
      <c r="DA70" s="25">
        <v>61062.50944379111</v>
      </c>
      <c r="DB70" s="25">
        <v>65923.908548243882</v>
      </c>
      <c r="DC70" s="25">
        <v>89176.114385306428</v>
      </c>
      <c r="DD70" s="25">
        <v>99377.411076655015</v>
      </c>
      <c r="DE70" s="25">
        <v>138476.08452724715</v>
      </c>
      <c r="DF70" s="25">
        <v>154166.95973833694</v>
      </c>
      <c r="DG70" s="25">
        <v>172006.10615183634</v>
      </c>
      <c r="DH70" s="25">
        <v>188995.15587899997</v>
      </c>
      <c r="DI70" s="26">
        <v>205450.07076310334</v>
      </c>
      <c r="DJ70" s="24">
        <v>36099.918831087482</v>
      </c>
      <c r="DK70" s="25">
        <v>40722.257746429867</v>
      </c>
      <c r="DL70" s="25">
        <v>43803.817023324817</v>
      </c>
      <c r="DM70" s="25">
        <v>45248.797165718199</v>
      </c>
      <c r="DN70" s="25">
        <v>55614.862395346114</v>
      </c>
      <c r="DO70" s="25">
        <v>57548.99264121645</v>
      </c>
      <c r="DP70" s="25">
        <v>60624.04151009101</v>
      </c>
      <c r="DQ70" s="25">
        <v>63699.090378965571</v>
      </c>
      <c r="DR70" s="25">
        <v>71879.269204841592</v>
      </c>
      <c r="DS70" s="25">
        <v>92012.35950414784</v>
      </c>
      <c r="DT70" s="25">
        <v>102538.10829958427</v>
      </c>
      <c r="DU70" s="25">
        <v>143743.99205507047</v>
      </c>
      <c r="DV70" s="25">
        <v>160021.66720173662</v>
      </c>
      <c r="DW70" s="25">
        <v>182938.31100113635</v>
      </c>
      <c r="DX70" s="25">
        <v>201007.13502217503</v>
      </c>
      <c r="DY70" s="26">
        <v>219269.18225358604</v>
      </c>
      <c r="DZ70" s="24">
        <v>38501.55668896054</v>
      </c>
      <c r="EA70" s="25">
        <v>43123.895604302932</v>
      </c>
      <c r="EB70" s="25">
        <v>46205.454881197875</v>
      </c>
      <c r="EC70" s="25">
        <v>47645.361085053344</v>
      </c>
      <c r="ED70" s="25">
        <v>58133.604143502584</v>
      </c>
      <c r="EE70" s="25">
        <v>59945.55656055158</v>
      </c>
      <c r="EF70" s="25">
        <v>63020.605429426141</v>
      </c>
      <c r="EG70" s="25">
        <v>66095.654298300709</v>
      </c>
      <c r="EH70" s="25">
        <v>74510.414555513678</v>
      </c>
      <c r="EI70" s="25">
        <v>95762.35950414784</v>
      </c>
      <c r="EJ70" s="25">
        <v>106717.08934295276</v>
      </c>
      <c r="EK70" s="25">
        <v>148558.67205507046</v>
      </c>
      <c r="EL70" s="25">
        <v>165391.88720173662</v>
      </c>
      <c r="EM70" s="25">
        <v>189512.20100113633</v>
      </c>
      <c r="EN70" s="25">
        <v>208097.67722217503</v>
      </c>
      <c r="EO70" s="26">
        <v>227046.74225358604</v>
      </c>
      <c r="EP70" s="24">
        <v>40903.194546833605</v>
      </c>
      <c r="EQ70" s="25">
        <v>45525.53346217599</v>
      </c>
      <c r="ER70" s="25">
        <v>48607.092739070933</v>
      </c>
      <c r="ES70" s="25">
        <v>50041.925004388482</v>
      </c>
      <c r="ET70" s="25">
        <v>60652.345891659046</v>
      </c>
      <c r="EU70" s="25">
        <v>62342.120479886711</v>
      </c>
      <c r="EV70" s="25">
        <v>65417.169348761279</v>
      </c>
      <c r="EW70" s="25">
        <v>68492.218217635833</v>
      </c>
      <c r="EX70" s="25">
        <v>77141.559906185765</v>
      </c>
      <c r="EY70" s="25">
        <v>99512.35950414784</v>
      </c>
      <c r="EZ70" s="25">
        <v>110896.07038632127</v>
      </c>
      <c r="FA70" s="25">
        <v>153373.35205507046</v>
      </c>
      <c r="FB70" s="25">
        <v>170762.10720173662</v>
      </c>
      <c r="FC70" s="25">
        <v>196086.09100113634</v>
      </c>
      <c r="FD70" s="25">
        <v>215188.21942217503</v>
      </c>
      <c r="FE70" s="26">
        <v>234824.30225358604</v>
      </c>
    </row>
    <row r="71" spans="1:161">
      <c r="A71" s="12">
        <v>62</v>
      </c>
      <c r="B71" s="24">
        <v>24083.115969880622</v>
      </c>
      <c r="C71" s="25">
        <v>27695.583365362716</v>
      </c>
      <c r="D71" s="25">
        <v>30103.894962350783</v>
      </c>
      <c r="E71" s="25">
        <v>31241.906265003425</v>
      </c>
      <c r="F71" s="25">
        <v>37490.287518004108</v>
      </c>
      <c r="G71" s="25">
        <v>40854.800500389087</v>
      </c>
      <c r="H71" s="25">
        <v>43258.024059235504</v>
      </c>
      <c r="I71" s="25">
        <v>45661.247618081921</v>
      </c>
      <c r="J71" s="25">
        <v>48038.570014229634</v>
      </c>
      <c r="K71" s="25">
        <v>59925.181994968196</v>
      </c>
      <c r="L71" s="25">
        <v>66780.319887301142</v>
      </c>
      <c r="M71" s="25">
        <v>78682.791059108902</v>
      </c>
      <c r="N71" s="25">
        <v>87480.232941023467</v>
      </c>
      <c r="O71" s="25">
        <v>107823.51620131971</v>
      </c>
      <c r="P71" s="25">
        <v>116106.20838799998</v>
      </c>
      <c r="Q71" s="26">
        <v>128757.33489245998</v>
      </c>
      <c r="R71" s="24">
        <v>26529.278883858169</v>
      </c>
      <c r="S71" s="25">
        <v>30508.670716436889</v>
      </c>
      <c r="T71" s="25">
        <v>33161.598604822713</v>
      </c>
      <c r="U71" s="25">
        <v>34415.199644605622</v>
      </c>
      <c r="V71" s="25">
        <v>41298.239573526735</v>
      </c>
      <c r="W71" s="25">
        <v>45004.491842945798</v>
      </c>
      <c r="X71" s="25">
        <v>47651.814892530849</v>
      </c>
      <c r="Y71" s="25">
        <v>50299.137942115893</v>
      </c>
      <c r="Z71" s="25">
        <v>53367.639721907224</v>
      </c>
      <c r="AA71" s="25">
        <v>63147.275807076345</v>
      </c>
      <c r="AB71" s="25">
        <v>71477.722338796288</v>
      </c>
      <c r="AC71" s="25">
        <v>85455.815023453193</v>
      </c>
      <c r="AD71" s="25">
        <v>95007.713965394476</v>
      </c>
      <c r="AE71" s="25">
        <v>118755.72105061973</v>
      </c>
      <c r="AF71" s="25">
        <v>129388.36417909997</v>
      </c>
      <c r="AG71" s="26">
        <v>144303.83531925303</v>
      </c>
      <c r="AH71" s="24">
        <v>28791.840038313614</v>
      </c>
      <c r="AI71" s="25">
        <v>33110.616044060655</v>
      </c>
      <c r="AJ71" s="25">
        <v>35989.800047892029</v>
      </c>
      <c r="AK71" s="25">
        <v>37350.315000722279</v>
      </c>
      <c r="AL71" s="25">
        <v>44820.378000866738</v>
      </c>
      <c r="AM71" s="25">
        <v>48842.71961632913</v>
      </c>
      <c r="AN71" s="25">
        <v>51715.820770230843</v>
      </c>
      <c r="AO71" s="25">
        <v>54588.921924132555</v>
      </c>
      <c r="AP71" s="25">
        <v>57919.122220484685</v>
      </c>
      <c r="AQ71" s="25">
        <v>64094.488224741515</v>
      </c>
      <c r="AR71" s="25">
        <v>77573.731155346293</v>
      </c>
      <c r="AS71" s="25">
        <v>92228.838987797484</v>
      </c>
      <c r="AT71" s="25">
        <v>102535.19498976548</v>
      </c>
      <c r="AU71" s="25">
        <v>129687.92589991975</v>
      </c>
      <c r="AV71" s="25">
        <v>142670.51997019997</v>
      </c>
      <c r="AW71" s="26">
        <v>159117.11496865412</v>
      </c>
      <c r="AX71" s="24">
        <v>31193.477896186676</v>
      </c>
      <c r="AY71" s="25">
        <v>35548.984852031397</v>
      </c>
      <c r="AZ71" s="25">
        <v>38452.6561559279</v>
      </c>
      <c r="BA71" s="25">
        <v>39820.185617350216</v>
      </c>
      <c r="BB71" s="25">
        <v>47339.119749023201</v>
      </c>
      <c r="BC71" s="25">
        <v>51410.332496014133</v>
      </c>
      <c r="BD71" s="25">
        <v>54307.869215680112</v>
      </c>
      <c r="BE71" s="25">
        <v>57205.405935346083</v>
      </c>
      <c r="BF71" s="25">
        <v>60695.224988076174</v>
      </c>
      <c r="BG71" s="25">
        <v>67844.488224741508</v>
      </c>
      <c r="BH71" s="25">
        <v>80269.630755293678</v>
      </c>
      <c r="BI71" s="25">
        <v>97043.518987797477</v>
      </c>
      <c r="BJ71" s="25">
        <v>107905.41498976549</v>
      </c>
      <c r="BK71" s="25">
        <v>136261.81589991975</v>
      </c>
      <c r="BL71" s="25">
        <v>149761.06217019996</v>
      </c>
      <c r="BM71" s="26">
        <v>166894.67496865412</v>
      </c>
      <c r="BN71" s="24">
        <v>33595.115754059734</v>
      </c>
      <c r="BO71" s="25">
        <v>37987.35366000214</v>
      </c>
      <c r="BP71" s="25">
        <v>40915.51226396377</v>
      </c>
      <c r="BQ71" s="25">
        <v>42290.056233978154</v>
      </c>
      <c r="BR71" s="25">
        <v>49857.861497179663</v>
      </c>
      <c r="BS71" s="25">
        <v>53977.945375699128</v>
      </c>
      <c r="BT71" s="25">
        <v>56899.917661129381</v>
      </c>
      <c r="BU71" s="25">
        <v>59821.889946559611</v>
      </c>
      <c r="BV71" s="25">
        <v>63471.327755667669</v>
      </c>
      <c r="BW71" s="25">
        <v>71594.488224741508</v>
      </c>
      <c r="BX71" s="25">
        <v>82965.530355241062</v>
      </c>
      <c r="BY71" s="25">
        <v>101858.19898779747</v>
      </c>
      <c r="BZ71" s="25">
        <v>113275.63498976549</v>
      </c>
      <c r="CA71" s="25">
        <v>142835.70589991973</v>
      </c>
      <c r="CB71" s="25">
        <v>156851.60437019996</v>
      </c>
      <c r="CC71" s="26">
        <v>174672.23496865411</v>
      </c>
      <c r="CD71" s="24">
        <v>32693.149611389643</v>
      </c>
      <c r="CE71" s="25">
        <v>37597.122053098079</v>
      </c>
      <c r="CF71" s="25">
        <v>40866.437014237054</v>
      </c>
      <c r="CG71" s="25">
        <v>42411.302463691572</v>
      </c>
      <c r="CH71" s="25">
        <v>51290.163389379304</v>
      </c>
      <c r="CI71" s="25">
        <v>55460.933990981292</v>
      </c>
      <c r="CJ71" s="25">
        <v>58723.341872803714</v>
      </c>
      <c r="CK71" s="25">
        <v>61985.749754626158</v>
      </c>
      <c r="CL71" s="25">
        <v>65767.19395477639</v>
      </c>
      <c r="CM71" s="25">
        <v>91997.489559244917</v>
      </c>
      <c r="CN71" s="25">
        <v>102521.53730815354</v>
      </c>
      <c r="CO71" s="25">
        <v>139348.63666896502</v>
      </c>
      <c r="CP71" s="25">
        <v>155277.6846556745</v>
      </c>
      <c r="CQ71" s="25">
        <v>171695.88257583583</v>
      </c>
      <c r="CR71" s="25">
        <v>186774.61000000002</v>
      </c>
      <c r="CS71" s="26">
        <v>203584.32490000001</v>
      </c>
      <c r="CT71" s="24">
        <v>35165.915741099445</v>
      </c>
      <c r="CU71" s="25">
        <v>40044.478647603995</v>
      </c>
      <c r="CV71" s="25">
        <v>43296.853918607041</v>
      </c>
      <c r="CW71" s="25">
        <v>44828.132677220739</v>
      </c>
      <c r="CX71" s="25">
        <v>56040.490647452716</v>
      </c>
      <c r="CY71" s="25">
        <v>57810.14859785037</v>
      </c>
      <c r="CZ71" s="25">
        <v>61055.652578007765</v>
      </c>
      <c r="DA71" s="25">
        <v>64301.156558165188</v>
      </c>
      <c r="DB71" s="25">
        <v>69391.468075522294</v>
      </c>
      <c r="DC71" s="25">
        <v>95344.995691872275</v>
      </c>
      <c r="DD71" s="25">
        <v>106251.9812203694</v>
      </c>
      <c r="DE71" s="25">
        <v>146874.21885156978</v>
      </c>
      <c r="DF71" s="25">
        <v>163641.55246053118</v>
      </c>
      <c r="DG71" s="25">
        <v>183842.77685283584</v>
      </c>
      <c r="DH71" s="25">
        <v>201532.560879</v>
      </c>
      <c r="DI71" s="26">
        <v>220858.21426310338</v>
      </c>
      <c r="DJ71" s="24">
        <v>37808.078772168526</v>
      </c>
      <c r="DK71" s="25">
        <v>42686.641678673077</v>
      </c>
      <c r="DL71" s="25">
        <v>45939.016949676115</v>
      </c>
      <c r="DM71" s="25">
        <v>47464.713612395193</v>
      </c>
      <c r="DN71" s="25">
        <v>58374.610720838806</v>
      </c>
      <c r="DO71" s="25">
        <v>60446.729533024816</v>
      </c>
      <c r="DP71" s="25">
        <v>63692.233513182226</v>
      </c>
      <c r="DQ71" s="25">
        <v>66937.737493339635</v>
      </c>
      <c r="DR71" s="25">
        <v>75328.954611707479</v>
      </c>
      <c r="DS71" s="25">
        <v>98138.575550342895</v>
      </c>
      <c r="DT71" s="25">
        <v>109365.13249281868</v>
      </c>
      <c r="DU71" s="25">
        <v>152142.1263793931</v>
      </c>
      <c r="DV71" s="25">
        <v>169496.25992393086</v>
      </c>
      <c r="DW71" s="25">
        <v>194774.98170213585</v>
      </c>
      <c r="DX71" s="25">
        <v>213516.68816998889</v>
      </c>
      <c r="DY71" s="26">
        <v>234677.32575358608</v>
      </c>
      <c r="DZ71" s="24">
        <v>40209.716630041592</v>
      </c>
      <c r="EA71" s="25">
        <v>45088.279536546142</v>
      </c>
      <c r="EB71" s="25">
        <v>48340.654807549181</v>
      </c>
      <c r="EC71" s="25">
        <v>49861.277531730331</v>
      </c>
      <c r="ED71" s="25">
        <v>60893.352468995276</v>
      </c>
      <c r="EE71" s="25">
        <v>62843.293452359954</v>
      </c>
      <c r="EF71" s="25">
        <v>66088.797432517356</v>
      </c>
      <c r="EG71" s="25">
        <v>69334.301412674773</v>
      </c>
      <c r="EH71" s="25">
        <v>77960.099962379565</v>
      </c>
      <c r="EI71" s="25">
        <v>101888.5755503429</v>
      </c>
      <c r="EJ71" s="25">
        <v>113544.11353618719</v>
      </c>
      <c r="EK71" s="25">
        <v>156956.80637939309</v>
      </c>
      <c r="EL71" s="25">
        <v>174866.47992393086</v>
      </c>
      <c r="EM71" s="25">
        <v>201348.87170213583</v>
      </c>
      <c r="EN71" s="25">
        <v>220607.23036998889</v>
      </c>
      <c r="EO71" s="26">
        <v>242454.88575358607</v>
      </c>
      <c r="EP71" s="24">
        <v>42611.35448791465</v>
      </c>
      <c r="EQ71" s="25">
        <v>47489.917394419201</v>
      </c>
      <c r="ER71" s="25">
        <v>50742.292665422239</v>
      </c>
      <c r="ES71" s="25">
        <v>52257.841451065469</v>
      </c>
      <c r="ET71" s="25">
        <v>63412.094217151738</v>
      </c>
      <c r="EU71" s="25">
        <v>65239.857371695085</v>
      </c>
      <c r="EV71" s="25">
        <v>68485.361351852494</v>
      </c>
      <c r="EW71" s="25">
        <v>71730.865332009897</v>
      </c>
      <c r="EX71" s="25">
        <v>80591.245313051651</v>
      </c>
      <c r="EY71" s="25">
        <v>105638.5755503429</v>
      </c>
      <c r="EZ71" s="25">
        <v>117723.09457955568</v>
      </c>
      <c r="FA71" s="25">
        <v>161771.48637939309</v>
      </c>
      <c r="FB71" s="25">
        <v>180236.69992393086</v>
      </c>
      <c r="FC71" s="25">
        <v>207922.76170213585</v>
      </c>
      <c r="FD71" s="25">
        <v>227697.77256998888</v>
      </c>
      <c r="FE71" s="26">
        <v>250232.44575358607</v>
      </c>
    </row>
    <row r="72" spans="1:161">
      <c r="A72" s="12">
        <v>63</v>
      </c>
      <c r="B72" s="24">
        <v>25372.150512852026</v>
      </c>
      <c r="C72" s="25">
        <v>29177.973089779822</v>
      </c>
      <c r="D72" s="25">
        <v>31715.188141065028</v>
      </c>
      <c r="E72" s="25">
        <v>32914.110825834745</v>
      </c>
      <c r="F72" s="25">
        <v>39496.93299100169</v>
      </c>
      <c r="G72" s="25">
        <v>43041.529541476193</v>
      </c>
      <c r="H72" s="25">
        <v>45573.384220386557</v>
      </c>
      <c r="I72" s="25">
        <v>48105.238899296921</v>
      </c>
      <c r="J72" s="25">
        <v>50674.481235191815</v>
      </c>
      <c r="K72" s="25">
        <v>63520.692914666288</v>
      </c>
      <c r="L72" s="25">
        <v>70787.139080539215</v>
      </c>
      <c r="M72" s="25">
        <v>82445.594678640889</v>
      </c>
      <c r="N72" s="25">
        <v>91737.649748897617</v>
      </c>
      <c r="O72" s="25">
        <v>114590.87512554076</v>
      </c>
      <c r="P72" s="25">
        <v>123563.72045600001</v>
      </c>
      <c r="Q72" s="26">
        <v>137070.46944668511</v>
      </c>
      <c r="R72" s="24">
        <v>27768.037011345292</v>
      </c>
      <c r="S72" s="25">
        <v>31933.242563047072</v>
      </c>
      <c r="T72" s="25">
        <v>34710.046264181612</v>
      </c>
      <c r="U72" s="25">
        <v>36022.182949937247</v>
      </c>
      <c r="V72" s="25">
        <v>43226.619539924686</v>
      </c>
      <c r="W72" s="25">
        <v>47105.931549917928</v>
      </c>
      <c r="X72" s="25">
        <v>49876.868699913102</v>
      </c>
      <c r="Y72" s="25">
        <v>52647.805849908276</v>
      </c>
      <c r="Z72" s="25">
        <v>55859.588249409106</v>
      </c>
      <c r="AA72" s="25">
        <v>66622.678544100127</v>
      </c>
      <c r="AB72" s="25">
        <v>74815.303049869675</v>
      </c>
      <c r="AC72" s="25">
        <v>89218.61864298518</v>
      </c>
      <c r="AD72" s="25">
        <v>99265.130773268625</v>
      </c>
      <c r="AE72" s="25">
        <v>125523.07997484077</v>
      </c>
      <c r="AF72" s="25">
        <v>136845.87624710001</v>
      </c>
      <c r="AG72" s="26">
        <v>152616.96987347814</v>
      </c>
      <c r="AH72" s="24">
        <v>29984.098530530162</v>
      </c>
      <c r="AI72" s="25">
        <v>34481.713310109677</v>
      </c>
      <c r="AJ72" s="25">
        <v>37480.123163162702</v>
      </c>
      <c r="AK72" s="25">
        <v>38896.976491871013</v>
      </c>
      <c r="AL72" s="25">
        <v>46676.371790245212</v>
      </c>
      <c r="AM72" s="25">
        <v>50865.276950908243</v>
      </c>
      <c r="AN72" s="25">
        <v>53857.352065667561</v>
      </c>
      <c r="AO72" s="25">
        <v>56849.427180426872</v>
      </c>
      <c r="AP72" s="25">
        <v>60317.529728904061</v>
      </c>
      <c r="AQ72" s="25">
        <v>67630.78781473737</v>
      </c>
      <c r="AR72" s="25">
        <v>80786.028098501367</v>
      </c>
      <c r="AS72" s="25">
        <v>95991.642607329472</v>
      </c>
      <c r="AT72" s="25">
        <v>106792.61179763963</v>
      </c>
      <c r="AU72" s="25">
        <v>136455.28482414078</v>
      </c>
      <c r="AV72" s="25">
        <v>150128.03203820001</v>
      </c>
      <c r="AW72" s="26">
        <v>167429.85591591091</v>
      </c>
      <c r="AX72" s="24">
        <v>32385.73638840322</v>
      </c>
      <c r="AY72" s="25">
        <v>36920.08211808042</v>
      </c>
      <c r="AZ72" s="25">
        <v>39942.979271198572</v>
      </c>
      <c r="BA72" s="25">
        <v>41366.847108498951</v>
      </c>
      <c r="BB72" s="25">
        <v>49195.113538401682</v>
      </c>
      <c r="BC72" s="25">
        <v>53432.889830593245</v>
      </c>
      <c r="BD72" s="25">
        <v>56449.400511116823</v>
      </c>
      <c r="BE72" s="25">
        <v>59465.911191640407</v>
      </c>
      <c r="BF72" s="25">
        <v>63093.632496495557</v>
      </c>
      <c r="BG72" s="25">
        <v>71380.78781473737</v>
      </c>
      <c r="BH72" s="25">
        <v>83481.927698448751</v>
      </c>
      <c r="BI72" s="25">
        <v>100806.32260732946</v>
      </c>
      <c r="BJ72" s="25">
        <v>112162.83179763964</v>
      </c>
      <c r="BK72" s="25">
        <v>143029.17482414079</v>
      </c>
      <c r="BL72" s="25">
        <v>157218.5742382</v>
      </c>
      <c r="BM72" s="26">
        <v>175207.41591591091</v>
      </c>
      <c r="BN72" s="24">
        <v>34787.374246276282</v>
      </c>
      <c r="BO72" s="25">
        <v>39358.450926051162</v>
      </c>
      <c r="BP72" s="25">
        <v>42405.835379234442</v>
      </c>
      <c r="BQ72" s="25">
        <v>43836.717725126895</v>
      </c>
      <c r="BR72" s="25">
        <v>51713.855286558144</v>
      </c>
      <c r="BS72" s="25">
        <v>56000.502710278241</v>
      </c>
      <c r="BT72" s="25">
        <v>59041.448956566092</v>
      </c>
      <c r="BU72" s="25">
        <v>62082.395202853935</v>
      </c>
      <c r="BV72" s="25">
        <v>65869.735264087052</v>
      </c>
      <c r="BW72" s="25">
        <v>75130.78781473737</v>
      </c>
      <c r="BX72" s="25">
        <v>86177.827298396136</v>
      </c>
      <c r="BY72" s="25">
        <v>105621.00260732946</v>
      </c>
      <c r="BZ72" s="25">
        <v>117533.05179763964</v>
      </c>
      <c r="CA72" s="25">
        <v>149603.06482414081</v>
      </c>
      <c r="CB72" s="25">
        <v>164309.1164382</v>
      </c>
      <c r="CC72" s="26">
        <v>182984.97591591091</v>
      </c>
      <c r="CD72" s="24">
        <v>34484.431479140709</v>
      </c>
      <c r="CE72" s="25">
        <v>39657.096201011809</v>
      </c>
      <c r="CF72" s="25">
        <v>43105.539348925893</v>
      </c>
      <c r="CG72" s="25">
        <v>44735.04911991617</v>
      </c>
      <c r="CH72" s="25">
        <v>54067.125936439523</v>
      </c>
      <c r="CI72" s="25">
        <v>58499.679618351911</v>
      </c>
      <c r="CJ72" s="25">
        <v>61940.83724296085</v>
      </c>
      <c r="CK72" s="25">
        <v>65381.994867569781</v>
      </c>
      <c r="CL72" s="25">
        <v>69370.627194595436</v>
      </c>
      <c r="CM72" s="25">
        <v>98640.993060233566</v>
      </c>
      <c r="CN72" s="25">
        <v>109925.02402606922</v>
      </c>
      <c r="CO72" s="25">
        <v>148037.22650632643</v>
      </c>
      <c r="CP72" s="25">
        <v>165082.92574867382</v>
      </c>
      <c r="CQ72" s="25">
        <v>182476.87024418608</v>
      </c>
      <c r="CR72" s="25">
        <v>194221.21500000003</v>
      </c>
      <c r="CS72" s="26">
        <v>211701.12435000003</v>
      </c>
      <c r="CT72" s="24">
        <v>36947.916227231879</v>
      </c>
      <c r="CU72" s="25">
        <v>42093.779206656298</v>
      </c>
      <c r="CV72" s="25">
        <v>45524.354526272589</v>
      </c>
      <c r="CW72" s="25">
        <v>47139.839028739683</v>
      </c>
      <c r="CX72" s="25">
        <v>58931.896081506988</v>
      </c>
      <c r="CY72" s="25">
        <v>60833.149211375137</v>
      </c>
      <c r="CZ72" s="25">
        <v>64256.476757034005</v>
      </c>
      <c r="DA72" s="25">
        <v>67679.804302692864</v>
      </c>
      <c r="DB72" s="25">
        <v>73005.72486809011</v>
      </c>
      <c r="DC72" s="25">
        <v>101956.14453179606</v>
      </c>
      <c r="DD72" s="25">
        <v>113619.41206755051</v>
      </c>
      <c r="DE72" s="25">
        <v>155562.8086889312</v>
      </c>
      <c r="DF72" s="25">
        <v>173446.7935535305</v>
      </c>
      <c r="DG72" s="25">
        <v>194623.76452118609</v>
      </c>
      <c r="DH72" s="25">
        <v>208979.16587900004</v>
      </c>
      <c r="DI72" s="26">
        <v>228975.0137131034</v>
      </c>
      <c r="DJ72" s="24">
        <v>39590.079258300961</v>
      </c>
      <c r="DK72" s="25">
        <v>44735.94223772538</v>
      </c>
      <c r="DL72" s="25">
        <v>48166.517557341671</v>
      </c>
      <c r="DM72" s="25">
        <v>49776.419963914137</v>
      </c>
      <c r="DN72" s="25">
        <v>61251.111917926639</v>
      </c>
      <c r="DO72" s="25">
        <v>63469.730146549591</v>
      </c>
      <c r="DP72" s="25">
        <v>66893.057692208458</v>
      </c>
      <c r="DQ72" s="25">
        <v>70316.385237867318</v>
      </c>
      <c r="DR72" s="25">
        <v>78924.581108067257</v>
      </c>
      <c r="DS72" s="25">
        <v>104707.38089683413</v>
      </c>
      <c r="DT72" s="25">
        <v>116685.37596496922</v>
      </c>
      <c r="DU72" s="25">
        <v>160830.71621675452</v>
      </c>
      <c r="DV72" s="25">
        <v>179301.50101693018</v>
      </c>
      <c r="DW72" s="25">
        <v>201467</v>
      </c>
      <c r="DX72" s="25">
        <v>216327.15673610033</v>
      </c>
      <c r="DY72" s="26">
        <v>242794.1252035861</v>
      </c>
      <c r="DZ72" s="24">
        <v>41991.717116174026</v>
      </c>
      <c r="EA72" s="25">
        <v>47137.580095598438</v>
      </c>
      <c r="EB72" s="25">
        <v>50568.155415214736</v>
      </c>
      <c r="EC72" s="25">
        <v>52172.983883249275</v>
      </c>
      <c r="ED72" s="25">
        <v>63769.853666083109</v>
      </c>
      <c r="EE72" s="25">
        <v>65866.294065884722</v>
      </c>
      <c r="EF72" s="25">
        <v>69289.621611543596</v>
      </c>
      <c r="EG72" s="25">
        <v>72712.949157202442</v>
      </c>
      <c r="EH72" s="25">
        <v>81555.726458739344</v>
      </c>
      <c r="EI72" s="25">
        <v>108457.38089683413</v>
      </c>
      <c r="EJ72" s="25">
        <v>120864.35700833771</v>
      </c>
      <c r="EK72" s="25">
        <v>165645.39621675451</v>
      </c>
      <c r="EL72" s="25">
        <v>184671.72101693018</v>
      </c>
      <c r="EM72" s="25">
        <v>208040.89</v>
      </c>
      <c r="EN72" s="25">
        <v>223417.69893610032</v>
      </c>
      <c r="EO72" s="26">
        <v>250571.68520358609</v>
      </c>
      <c r="EP72" s="24">
        <v>44393.354974047084</v>
      </c>
      <c r="EQ72" s="25">
        <v>49539.217953471503</v>
      </c>
      <c r="ER72" s="25">
        <v>52969.793273087795</v>
      </c>
      <c r="ES72" s="25">
        <v>54569.547802584413</v>
      </c>
      <c r="ET72" s="25">
        <v>66288.595414239579</v>
      </c>
      <c r="EU72" s="25">
        <v>68262.85798521986</v>
      </c>
      <c r="EV72" s="25">
        <v>71686.18553087872</v>
      </c>
      <c r="EW72" s="25">
        <v>75109.51307653758</v>
      </c>
      <c r="EX72" s="25">
        <v>84186.87180941143</v>
      </c>
      <c r="EY72" s="25">
        <v>112207.38089683413</v>
      </c>
      <c r="EZ72" s="25">
        <v>125043.33805170622</v>
      </c>
      <c r="FA72" s="25">
        <v>170460.0762167545</v>
      </c>
      <c r="FB72" s="25">
        <v>190041.94101693018</v>
      </c>
      <c r="FC72" s="25">
        <v>214614.78000000003</v>
      </c>
      <c r="FD72" s="25">
        <v>230508.24113610032</v>
      </c>
      <c r="FE72" s="26">
        <v>258349.24520358609</v>
      </c>
    </row>
    <row r="73" spans="1:161">
      <c r="A73" s="12">
        <v>64</v>
      </c>
      <c r="B73" s="24">
        <v>26713.508276435176</v>
      </c>
      <c r="C73" s="25">
        <v>30720.534517900454</v>
      </c>
      <c r="D73" s="25">
        <v>33391.885345543968</v>
      </c>
      <c r="E73" s="25">
        <v>34654.191867262663</v>
      </c>
      <c r="F73" s="25">
        <v>41585.030240715198</v>
      </c>
      <c r="G73" s="25">
        <v>45317.02013411271</v>
      </c>
      <c r="H73" s="25">
        <v>47982.727200825233</v>
      </c>
      <c r="I73" s="25">
        <v>50648.434267537741</v>
      </c>
      <c r="J73" s="25">
        <v>53429.017637872494</v>
      </c>
      <c r="K73" s="25">
        <v>67331.934489546271</v>
      </c>
      <c r="L73" s="25">
        <v>75034.367425371573</v>
      </c>
      <c r="M73" s="25">
        <v>86261.593444476079</v>
      </c>
      <c r="N73" s="25">
        <v>96056.455830082661</v>
      </c>
      <c r="O73" s="25">
        <v>118601.55575493467</v>
      </c>
      <c r="P73" s="25">
        <v>127888.45067196</v>
      </c>
      <c r="Q73" s="26">
        <v>145589.53771736517</v>
      </c>
      <c r="R73" s="24">
        <v>29057.077588703534</v>
      </c>
      <c r="S73" s="25">
        <v>33415.639227009066</v>
      </c>
      <c r="T73" s="25">
        <v>36321.34698587942</v>
      </c>
      <c r="U73" s="25">
        <v>37694.395338897972</v>
      </c>
      <c r="V73" s="25">
        <v>45233.274406677556</v>
      </c>
      <c r="W73" s="25">
        <v>49292.67082778964</v>
      </c>
      <c r="X73" s="25">
        <v>52192.239700012578</v>
      </c>
      <c r="Y73" s="25">
        <v>55091.808572235488</v>
      </c>
      <c r="Z73" s="25">
        <v>58452.687497245483</v>
      </c>
      <c r="AA73" s="25">
        <v>70099.442608611906</v>
      </c>
      <c r="AB73" s="25">
        <v>78288.359550018868</v>
      </c>
      <c r="AC73" s="25">
        <v>93787.17562708084</v>
      </c>
      <c r="AD73" s="25">
        <v>104420.32363493934</v>
      </c>
      <c r="AE73" s="25">
        <v>130748.45003193468</v>
      </c>
      <c r="AF73" s="25">
        <v>142646.40155096003</v>
      </c>
      <c r="AG73" s="26">
        <v>162863.42708046854</v>
      </c>
      <c r="AH73" s="24">
        <v>31224.752005219929</v>
      </c>
      <c r="AI73" s="25">
        <v>35908.464806002921</v>
      </c>
      <c r="AJ73" s="25">
        <v>39030.940006524906</v>
      </c>
      <c r="AK73" s="25">
        <v>40506.418542977844</v>
      </c>
      <c r="AL73" s="25">
        <v>48607.702251573413</v>
      </c>
      <c r="AM73" s="25">
        <v>52969.931940817187</v>
      </c>
      <c r="AN73" s="25">
        <v>56085.810290277026</v>
      </c>
      <c r="AO73" s="25">
        <v>59201.688639736843</v>
      </c>
      <c r="AP73" s="25">
        <v>62813.291032738874</v>
      </c>
      <c r="AQ73" s="25">
        <v>71169.295441192851</v>
      </c>
      <c r="AR73" s="25">
        <v>84128.71543541555</v>
      </c>
      <c r="AS73" s="25">
        <v>101312.7578096856</v>
      </c>
      <c r="AT73" s="25">
        <v>112784.19143979602</v>
      </c>
      <c r="AU73" s="25">
        <v>142895.3443089347</v>
      </c>
      <c r="AV73" s="25">
        <v>157904.35242996004</v>
      </c>
      <c r="AW73" s="26">
        <v>180283.86070768235</v>
      </c>
      <c r="AX73" s="24">
        <v>33626.389863092991</v>
      </c>
      <c r="AY73" s="25">
        <v>38346.833613973664</v>
      </c>
      <c r="AZ73" s="25">
        <v>41493.796114560777</v>
      </c>
      <c r="BA73" s="25">
        <v>42976.289159605782</v>
      </c>
      <c r="BB73" s="25">
        <v>51126.443999729883</v>
      </c>
      <c r="BC73" s="25">
        <v>55537.544820502182</v>
      </c>
      <c r="BD73" s="25">
        <v>58677.858735726295</v>
      </c>
      <c r="BE73" s="25">
        <v>61818.172650950379</v>
      </c>
      <c r="BF73" s="25">
        <v>65589.393800330377</v>
      </c>
      <c r="BG73" s="25">
        <v>74919.295441192851</v>
      </c>
      <c r="BH73" s="25">
        <v>86824.615035362935</v>
      </c>
      <c r="BI73" s="25">
        <v>106127.43780968559</v>
      </c>
      <c r="BJ73" s="25">
        <v>118154.41143979602</v>
      </c>
      <c r="BK73" s="25">
        <v>149469.23430893471</v>
      </c>
      <c r="BL73" s="25">
        <v>164994.89462996004</v>
      </c>
      <c r="BM73" s="26">
        <v>188061.42070768235</v>
      </c>
      <c r="BN73" s="24">
        <v>36028.027720966049</v>
      </c>
      <c r="BO73" s="25">
        <v>40785.202421944407</v>
      </c>
      <c r="BP73" s="25">
        <v>43956.652222596647</v>
      </c>
      <c r="BQ73" s="25">
        <v>45446.159776233719</v>
      </c>
      <c r="BR73" s="25">
        <v>53645.185747886346</v>
      </c>
      <c r="BS73" s="25">
        <v>58105.157700187185</v>
      </c>
      <c r="BT73" s="25">
        <v>61269.907181175564</v>
      </c>
      <c r="BU73" s="25">
        <v>64434.656662163914</v>
      </c>
      <c r="BV73" s="25">
        <v>68365.496567921873</v>
      </c>
      <c r="BW73" s="25">
        <v>78669.295441192851</v>
      </c>
      <c r="BX73" s="25">
        <v>89520.514635310334</v>
      </c>
      <c r="BY73" s="25">
        <v>110942.11780968559</v>
      </c>
      <c r="BZ73" s="25">
        <v>123524.63143979602</v>
      </c>
      <c r="CA73" s="25">
        <v>156043.12430893473</v>
      </c>
      <c r="CB73" s="25">
        <v>172085.43682996003</v>
      </c>
      <c r="CC73" s="26">
        <v>195838.98070768235</v>
      </c>
      <c r="CD73" s="24">
        <v>36351.494641861449</v>
      </c>
      <c r="CE73" s="25">
        <v>41804.218838140659</v>
      </c>
      <c r="CF73" s="25">
        <v>45439.368302326809</v>
      </c>
      <c r="CG73" s="25">
        <v>47157.103325589254</v>
      </c>
      <c r="CH73" s="25">
        <v>56959.115771152829</v>
      </c>
      <c r="CI73" s="25">
        <v>61666.981271924407</v>
      </c>
      <c r="CJ73" s="25">
        <v>65294.450758508203</v>
      </c>
      <c r="CK73" s="25">
        <v>68921.920245091984</v>
      </c>
      <c r="CL73" s="25">
        <v>73126.505921730815</v>
      </c>
      <c r="CM73" s="25">
        <v>105777.26529426819</v>
      </c>
      <c r="CN73" s="25">
        <v>117877.64972909525</v>
      </c>
      <c r="CO73" s="25">
        <v>157029.07338404411</v>
      </c>
      <c r="CP73" s="25">
        <v>175233.16294606545</v>
      </c>
      <c r="CQ73" s="25">
        <v>196569.30998655042</v>
      </c>
      <c r="CR73" s="25">
        <v>210058.62</v>
      </c>
      <c r="CS73" s="26">
        <v>228963.89579999997</v>
      </c>
      <c r="CT73" s="24">
        <v>38805.305353704476</v>
      </c>
      <c r="CU73" s="25">
        <v>44229.776702099771</v>
      </c>
      <c r="CV73" s="25">
        <v>47846.090934363325</v>
      </c>
      <c r="CW73" s="25">
        <v>49549.34355711822</v>
      </c>
      <c r="CX73" s="25">
        <v>61943.069254213944</v>
      </c>
      <c r="CY73" s="25">
        <v>63984.039748485549</v>
      </c>
      <c r="CZ73" s="25">
        <v>67592.713796327371</v>
      </c>
      <c r="DA73" s="25">
        <v>71201.387844169192</v>
      </c>
      <c r="DB73" s="25">
        <v>76769.691333973809</v>
      </c>
      <c r="DC73" s="25">
        <v>109060.46721358076</v>
      </c>
      <c r="DD73" s="25">
        <v>121536.43335105748</v>
      </c>
      <c r="DE73" s="25">
        <v>164554.65556664887</v>
      </c>
      <c r="DF73" s="25">
        <v>183597.03075092213</v>
      </c>
      <c r="DG73" s="25">
        <v>208716.20426355043</v>
      </c>
      <c r="DH73" s="25">
        <v>224816.57087900001</v>
      </c>
      <c r="DI73" s="26">
        <v>246237.78516310334</v>
      </c>
      <c r="DJ73" s="24">
        <v>41447.46838477355</v>
      </c>
      <c r="DK73" s="25">
        <v>46871.939733168852</v>
      </c>
      <c r="DL73" s="25">
        <v>50488.253965432406</v>
      </c>
      <c r="DM73" s="25">
        <v>52185.924492292688</v>
      </c>
      <c r="DN73" s="25">
        <v>64246.763490658588</v>
      </c>
      <c r="DO73" s="25">
        <v>66620.620683660003</v>
      </c>
      <c r="DP73" s="25">
        <v>70229.294731501839</v>
      </c>
      <c r="DQ73" s="25">
        <v>73837.968779343661</v>
      </c>
      <c r="DR73" s="25">
        <v>82669.145573982183</v>
      </c>
      <c r="DS73" s="25">
        <v>111769.44547115524</v>
      </c>
      <c r="DT73" s="25">
        <v>124555.30502713779</v>
      </c>
      <c r="DU73" s="25">
        <v>169822.56309447219</v>
      </c>
      <c r="DV73" s="25">
        <v>189451.73821432181</v>
      </c>
      <c r="DW73" s="25">
        <v>219648.40911285044</v>
      </c>
      <c r="DX73" s="25">
        <v>236592.08593801747</v>
      </c>
      <c r="DY73" s="26">
        <v>260056.89665358604</v>
      </c>
      <c r="DZ73" s="24">
        <v>43849.106242646616</v>
      </c>
      <c r="EA73" s="25">
        <v>49273.577591041911</v>
      </c>
      <c r="EB73" s="25">
        <v>52889.891823305465</v>
      </c>
      <c r="EC73" s="25">
        <v>54582.488411627826</v>
      </c>
      <c r="ED73" s="25">
        <v>66765.505238815051</v>
      </c>
      <c r="EE73" s="25">
        <v>69017.184602995127</v>
      </c>
      <c r="EF73" s="25">
        <v>72625.858650836963</v>
      </c>
      <c r="EG73" s="25">
        <v>76234.532698678799</v>
      </c>
      <c r="EH73" s="25">
        <v>85300.290924654269</v>
      </c>
      <c r="EI73" s="25">
        <v>115519.44547115524</v>
      </c>
      <c r="EJ73" s="25">
        <v>128734.28607050628</v>
      </c>
      <c r="EK73" s="25">
        <v>174637.24309447219</v>
      </c>
      <c r="EL73" s="25">
        <v>194821.95821432181</v>
      </c>
      <c r="EM73" s="25">
        <v>226222.29911285045</v>
      </c>
      <c r="EN73" s="25">
        <v>243682.62813801746</v>
      </c>
      <c r="EO73" s="26">
        <v>267834.45665358606</v>
      </c>
      <c r="EP73" s="24">
        <v>46250.744100519674</v>
      </c>
      <c r="EQ73" s="25">
        <v>51675.215448914969</v>
      </c>
      <c r="ER73" s="25">
        <v>55291.529681178523</v>
      </c>
      <c r="ES73" s="25">
        <v>56979.052330962964</v>
      </c>
      <c r="ET73" s="25">
        <v>69284.246986971513</v>
      </c>
      <c r="EU73" s="25">
        <v>71413.748522330265</v>
      </c>
      <c r="EV73" s="25">
        <v>75022.422570172101</v>
      </c>
      <c r="EW73" s="25">
        <v>78631.096618013922</v>
      </c>
      <c r="EX73" s="25">
        <v>87931.436275326356</v>
      </c>
      <c r="EY73" s="25">
        <v>119269.44547115524</v>
      </c>
      <c r="EZ73" s="25">
        <v>132913.26711387478</v>
      </c>
      <c r="FA73" s="25">
        <v>179451.92309447218</v>
      </c>
      <c r="FB73" s="25">
        <v>200192.17821432182</v>
      </c>
      <c r="FC73" s="25">
        <v>232796.18911285046</v>
      </c>
      <c r="FD73" s="25">
        <v>250773.17033801746</v>
      </c>
      <c r="FE73" s="26">
        <v>275612.01665358606</v>
      </c>
    </row>
    <row r="74" spans="1:161">
      <c r="A74" s="12">
        <v>65</v>
      </c>
      <c r="B74" s="24">
        <v>28108.221324155907</v>
      </c>
      <c r="C74" s="25">
        <v>32324.454522779291</v>
      </c>
      <c r="D74" s="25">
        <v>35135.276655194888</v>
      </c>
      <c r="E74" s="25">
        <v>36463.488237298967</v>
      </c>
      <c r="F74" s="25">
        <v>43756.185884758765</v>
      </c>
      <c r="G74" s="25">
        <v>47683.023079544801</v>
      </c>
      <c r="H74" s="25">
        <v>50487.906790106266</v>
      </c>
      <c r="I74" s="25">
        <v>53292.790500667725</v>
      </c>
      <c r="J74" s="25">
        <v>56193.747286227037</v>
      </c>
      <c r="K74" s="25">
        <v>70698.531214023591</v>
      </c>
      <c r="L74" s="25">
        <v>78786.085796640153</v>
      </c>
      <c r="M74" s="25">
        <v>88604.927002026045</v>
      </c>
      <c r="N74" s="25">
        <v>98693.601884527423</v>
      </c>
      <c r="O74" s="25">
        <v>122159.60242758271</v>
      </c>
      <c r="P74" s="25">
        <v>131725.1041921188</v>
      </c>
      <c r="Q74" s="26">
        <v>146777.9451069831</v>
      </c>
      <c r="R74" s="24">
        <v>30397.392425723941</v>
      </c>
      <c r="S74" s="25">
        <v>34957.001289582528</v>
      </c>
      <c r="T74" s="25">
        <v>37996.74053215493</v>
      </c>
      <c r="U74" s="25">
        <v>39433.123440201569</v>
      </c>
      <c r="V74" s="25">
        <v>47319.748128241881</v>
      </c>
      <c r="W74" s="25">
        <v>51566.392191032806</v>
      </c>
      <c r="X74" s="25">
        <v>54599.709378740627</v>
      </c>
      <c r="Y74" s="25">
        <v>57633.02656644844</v>
      </c>
      <c r="Z74" s="25">
        <v>61148.932640175255</v>
      </c>
      <c r="AA74" s="25">
        <v>73577.460354170034</v>
      </c>
      <c r="AB74" s="25">
        <v>81994.34987713967</v>
      </c>
      <c r="AC74" s="25">
        <v>96883.067402891291</v>
      </c>
      <c r="AD74" s="25">
        <v>107893.85646986977</v>
      </c>
      <c r="AE74" s="25">
        <v>135521.18613228272</v>
      </c>
      <c r="AF74" s="25">
        <v>147958.85015901882</v>
      </c>
      <c r="AG74" s="26">
        <v>163375.66040083073</v>
      </c>
      <c r="AH74" s="24">
        <v>32514.755042312438</v>
      </c>
      <c r="AI74" s="25">
        <v>37391.968298659303</v>
      </c>
      <c r="AJ74" s="25">
        <v>40643.44380289055</v>
      </c>
      <c r="AK74" s="25">
        <v>42179.879486188744</v>
      </c>
      <c r="AL74" s="25">
        <v>50615.855383426497</v>
      </c>
      <c r="AM74" s="25">
        <v>55158.303943477586</v>
      </c>
      <c r="AN74" s="25">
        <v>58402.910057799811</v>
      </c>
      <c r="AO74" s="25">
        <v>61647.516172122014</v>
      </c>
      <c r="AP74" s="25">
        <v>65408.326413274903</v>
      </c>
      <c r="AQ74" s="25">
        <v>74709.877593994024</v>
      </c>
      <c r="AR74" s="25">
        <v>87604.365086699734</v>
      </c>
      <c r="AS74" s="25">
        <v>105161.20780375654</v>
      </c>
      <c r="AT74" s="25">
        <v>117094.11105521212</v>
      </c>
      <c r="AU74" s="25">
        <v>148882.76983698271</v>
      </c>
      <c r="AV74" s="25">
        <v>164192.59612591885</v>
      </c>
      <c r="AW74" s="26">
        <v>181300.90762511748</v>
      </c>
      <c r="AX74" s="24">
        <v>34916.392900185499</v>
      </c>
      <c r="AY74" s="25">
        <v>39830.337106630046</v>
      </c>
      <c r="AZ74" s="25">
        <v>43106.29991092642</v>
      </c>
      <c r="BA74" s="25">
        <v>44649.750102816681</v>
      </c>
      <c r="BB74" s="25">
        <v>53134.597131582959</v>
      </c>
      <c r="BC74" s="25">
        <v>57725.916823162588</v>
      </c>
      <c r="BD74" s="25">
        <v>60994.95850324908</v>
      </c>
      <c r="BE74" s="25">
        <v>64264.000183335549</v>
      </c>
      <c r="BF74" s="25">
        <v>68184.429180866413</v>
      </c>
      <c r="BG74" s="25">
        <v>78459.877593994024</v>
      </c>
      <c r="BH74" s="25">
        <v>90300.264686647133</v>
      </c>
      <c r="BI74" s="25">
        <v>109975.88780375653</v>
      </c>
      <c r="BJ74" s="25">
        <v>122464.33105521213</v>
      </c>
      <c r="BK74" s="25">
        <v>155456.65983698273</v>
      </c>
      <c r="BL74" s="25">
        <v>171283.13832591884</v>
      </c>
      <c r="BM74" s="26">
        <v>189078.46762511748</v>
      </c>
      <c r="BN74" s="24">
        <v>37318.030758058558</v>
      </c>
      <c r="BO74" s="25">
        <v>42268.705914600789</v>
      </c>
      <c r="BP74" s="25">
        <v>45569.156018962291</v>
      </c>
      <c r="BQ74" s="25">
        <v>47119.620719444618</v>
      </c>
      <c r="BR74" s="25">
        <v>55653.338879739429</v>
      </c>
      <c r="BS74" s="25">
        <v>60293.529702847583</v>
      </c>
      <c r="BT74" s="25">
        <v>63587.006948698348</v>
      </c>
      <c r="BU74" s="25">
        <v>66880.484194549077</v>
      </c>
      <c r="BV74" s="25">
        <v>70960.531948457894</v>
      </c>
      <c r="BW74" s="25">
        <v>82209.877593994024</v>
      </c>
      <c r="BX74" s="25">
        <v>92996.164286594518</v>
      </c>
      <c r="BY74" s="25">
        <v>114790.56780375652</v>
      </c>
      <c r="BZ74" s="25">
        <v>127834.55105521213</v>
      </c>
      <c r="CA74" s="25">
        <v>162030.54983698274</v>
      </c>
      <c r="CB74" s="25">
        <v>178373.68052591884</v>
      </c>
      <c r="CC74" s="26">
        <v>196856.02762511748</v>
      </c>
      <c r="CD74" s="24">
        <v>38295.895257949036</v>
      </c>
      <c r="CE74" s="25">
        <v>44040.279546641395</v>
      </c>
      <c r="CF74" s="25">
        <v>47869.869072436304</v>
      </c>
      <c r="CG74" s="25">
        <v>49679.483812624079</v>
      </c>
      <c r="CH74" s="25">
        <v>59968.44743416924</v>
      </c>
      <c r="CI74" s="25">
        <v>64965.478831893015</v>
      </c>
      <c r="CJ74" s="25">
        <v>68786.977586710258</v>
      </c>
      <c r="CK74" s="25">
        <v>73634.177272753426</v>
      </c>
      <c r="CL74" s="25">
        <v>78126.234458205261</v>
      </c>
      <c r="CM74" s="25">
        <v>113423.30317395696</v>
      </c>
      <c r="CN74" s="25">
        <v>126398.35569072107</v>
      </c>
      <c r="CO74" s="25">
        <v>159151.93993803568</v>
      </c>
      <c r="CP74" s="25">
        <v>177671.43573826322</v>
      </c>
      <c r="CQ74" s="25">
        <v>204673.14814814815</v>
      </c>
      <c r="CR74" s="25">
        <v>219083.72500000003</v>
      </c>
      <c r="CS74" s="26">
        <v>238801.26025000002</v>
      </c>
      <c r="CT74" s="24">
        <v>40739.631215805937</v>
      </c>
      <c r="CU74" s="25">
        <v>46454.251443516463</v>
      </c>
      <c r="CV74" s="25">
        <v>50263.998261990157</v>
      </c>
      <c r="CW74" s="25">
        <v>52058.654534374036</v>
      </c>
      <c r="CX74" s="25">
        <v>65076.420091994805</v>
      </c>
      <c r="CY74" s="25">
        <v>67265.446411050827</v>
      </c>
      <c r="CZ74" s="25">
        <v>71067.144380220023</v>
      </c>
      <c r="DA74" s="25">
        <v>75671.752776207475</v>
      </c>
      <c r="DB74" s="25">
        <v>80686.3798811999</v>
      </c>
      <c r="DC74" s="25">
        <v>116675.40387445242</v>
      </c>
      <c r="DD74" s="25">
        <v>130022.48027165333</v>
      </c>
      <c r="DE74" s="25">
        <v>166677.52212064044</v>
      </c>
      <c r="DF74" s="25">
        <v>186035.3035431199</v>
      </c>
      <c r="DG74" s="25">
        <v>216820.04242514816</v>
      </c>
      <c r="DH74" s="25">
        <v>233841.67587900005</v>
      </c>
      <c r="DI74" s="26">
        <v>256075.14961310339</v>
      </c>
      <c r="DJ74" s="24">
        <v>43381.794246875026</v>
      </c>
      <c r="DK74" s="25">
        <v>49096.414474585552</v>
      </c>
      <c r="DL74" s="25">
        <v>52906.161293059238</v>
      </c>
      <c r="DM74" s="25">
        <v>54695.23546954849</v>
      </c>
      <c r="DN74" s="25">
        <v>67363.96294308365</v>
      </c>
      <c r="DO74" s="25">
        <v>69902.027346225281</v>
      </c>
      <c r="DP74" s="25">
        <v>73703.725315394477</v>
      </c>
      <c r="DQ74" s="25">
        <v>77505.423284563672</v>
      </c>
      <c r="DR74" s="25">
        <v>86565.644889513525</v>
      </c>
      <c r="DS74" s="25">
        <v>119342.71562192244</v>
      </c>
      <c r="DT74" s="25">
        <v>132994.91899950168</v>
      </c>
      <c r="DU74" s="25">
        <v>171945.42964846376</v>
      </c>
      <c r="DV74" s="25">
        <v>191890.01100651958</v>
      </c>
      <c r="DW74" s="25">
        <v>227752.24727444816</v>
      </c>
      <c r="DX74" s="25">
        <v>245632.12234519972</v>
      </c>
      <c r="DY74" s="26">
        <v>269894.26110358606</v>
      </c>
      <c r="DZ74" s="24">
        <v>45783.432104748084</v>
      </c>
      <c r="EA74" s="25">
        <v>51498.05233245861</v>
      </c>
      <c r="EB74" s="25">
        <v>55307.799150932296</v>
      </c>
      <c r="EC74" s="25">
        <v>57091.799388883628</v>
      </c>
      <c r="ED74" s="25">
        <v>69882.704691240113</v>
      </c>
      <c r="EE74" s="25">
        <v>72298.591265560404</v>
      </c>
      <c r="EF74" s="25">
        <v>76100.289234729615</v>
      </c>
      <c r="EG74" s="25">
        <v>79901.987203898811</v>
      </c>
      <c r="EH74" s="25">
        <v>89196.790240185612</v>
      </c>
      <c r="EI74" s="25">
        <v>123092.71562192244</v>
      </c>
      <c r="EJ74" s="25">
        <v>137173.90004287017</v>
      </c>
      <c r="EK74" s="25">
        <v>176760.10964846375</v>
      </c>
      <c r="EL74" s="25">
        <v>197260.23100651958</v>
      </c>
      <c r="EM74" s="25">
        <v>234326.13727444818</v>
      </c>
      <c r="EN74" s="25">
        <v>252722.66454519972</v>
      </c>
      <c r="EO74" s="26">
        <v>277671.82110358606</v>
      </c>
      <c r="EP74" s="24">
        <v>48185.069962621143</v>
      </c>
      <c r="EQ74" s="25">
        <v>53899.690190331668</v>
      </c>
      <c r="ER74" s="25">
        <v>57709.437008805347</v>
      </c>
      <c r="ES74" s="25">
        <v>59488.363308218766</v>
      </c>
      <c r="ET74" s="25">
        <v>72401.446439396575</v>
      </c>
      <c r="EU74" s="25">
        <v>74695.155184895542</v>
      </c>
      <c r="EV74" s="25">
        <v>78496.853154064753</v>
      </c>
      <c r="EW74" s="25">
        <v>82298.551123233934</v>
      </c>
      <c r="EX74" s="25">
        <v>91827.935590857698</v>
      </c>
      <c r="EY74" s="25">
        <v>126842.71562192244</v>
      </c>
      <c r="EZ74" s="25">
        <v>141352.88108623869</v>
      </c>
      <c r="FA74" s="25">
        <v>181574.78964846375</v>
      </c>
      <c r="FB74" s="25">
        <v>202630.45100651958</v>
      </c>
      <c r="FC74" s="25">
        <v>240900.02727444819</v>
      </c>
      <c r="FD74" s="25">
        <v>259813.20674519971</v>
      </c>
      <c r="FE74" s="26">
        <v>285449.38110358606</v>
      </c>
    </row>
    <row r="75" spans="1:161">
      <c r="A75" s="12">
        <v>66</v>
      </c>
      <c r="B75" s="24">
        <v>29557.321719540047</v>
      </c>
      <c r="C75" s="25">
        <v>33990.919977471043</v>
      </c>
      <c r="D75" s="25">
        <v>36946.652149425048</v>
      </c>
      <c r="E75" s="25">
        <v>38343.338783955413</v>
      </c>
      <c r="F75" s="25">
        <v>46012.006540746486</v>
      </c>
      <c r="G75" s="25">
        <v>50141.289179018611</v>
      </c>
      <c r="H75" s="25">
        <v>53090.77677778442</v>
      </c>
      <c r="I75" s="25">
        <v>56040.264376550214</v>
      </c>
      <c r="J75" s="25">
        <v>59308.125046959387</v>
      </c>
      <c r="K75" s="25">
        <v>75647.42839900525</v>
      </c>
      <c r="L75" s="25">
        <v>84301.111802404979</v>
      </c>
      <c r="M75" s="25">
        <v>91018.56965288776</v>
      </c>
      <c r="N75" s="25">
        <v>101409.87223059747</v>
      </c>
      <c r="O75" s="25">
        <v>125824.3905004102</v>
      </c>
      <c r="P75" s="25">
        <v>135676.85731788236</v>
      </c>
      <c r="Q75" s="26">
        <v>148341.39329439992</v>
      </c>
      <c r="R75" s="24">
        <v>31789.973332197547</v>
      </c>
      <c r="S75" s="25">
        <v>36558.469332027176</v>
      </c>
      <c r="T75" s="25">
        <v>39737.466665246924</v>
      </c>
      <c r="U75" s="25">
        <v>41239.653882561826</v>
      </c>
      <c r="V75" s="25">
        <v>49487.584659074171</v>
      </c>
      <c r="W75" s="25">
        <v>53928.778154119304</v>
      </c>
      <c r="X75" s="25">
        <v>57101.059222008676</v>
      </c>
      <c r="Y75" s="25">
        <v>60273.340289898035</v>
      </c>
      <c r="Z75" s="25">
        <v>63950.318852957294</v>
      </c>
      <c r="AA75" s="25">
        <v>79647.42839900525</v>
      </c>
      <c r="AB75" s="25">
        <v>88758.691581998035</v>
      </c>
      <c r="AC75" s="25">
        <v>97791.593617232051</v>
      </c>
      <c r="AD75" s="25">
        <v>108937.35325496848</v>
      </c>
      <c r="AE75" s="25">
        <v>136756.5953497102</v>
      </c>
      <c r="AF75" s="25">
        <v>148959.01310898236</v>
      </c>
      <c r="AG75" s="26">
        <v>163887.89372119296</v>
      </c>
      <c r="AH75" s="24">
        <v>33855.0622217372</v>
      </c>
      <c r="AI75" s="25">
        <v>38933.321554997776</v>
      </c>
      <c r="AJ75" s="25">
        <v>42318.8277771715</v>
      </c>
      <c r="AK75" s="25">
        <v>43918.597653649667</v>
      </c>
      <c r="AL75" s="25">
        <v>52702.317184379594</v>
      </c>
      <c r="AM75" s="25">
        <v>57432.012316311098</v>
      </c>
      <c r="AN75" s="25">
        <v>60810.365981976465</v>
      </c>
      <c r="AO75" s="25">
        <v>64188.719647641818</v>
      </c>
      <c r="AP75" s="25">
        <v>68104.55615179782</v>
      </c>
      <c r="AQ75" s="25">
        <v>83647.42839900525</v>
      </c>
      <c r="AR75" s="25">
        <v>93216.271361591105</v>
      </c>
      <c r="AS75" s="25">
        <v>107117.07987249113</v>
      </c>
      <c r="AT75" s="25">
        <v>119271.66020885114</v>
      </c>
      <c r="AU75" s="25">
        <v>152497.80492698078</v>
      </c>
      <c r="AV75" s="25">
        <v>167140.09017759166</v>
      </c>
      <c r="AW75" s="26">
        <v>183891.10375976286</v>
      </c>
      <c r="AX75" s="24">
        <v>36256.700079610258</v>
      </c>
      <c r="AY75" s="25">
        <v>41371.690362968518</v>
      </c>
      <c r="AZ75" s="25">
        <v>44781.683885207371</v>
      </c>
      <c r="BA75" s="25">
        <v>46388.468270277604</v>
      </c>
      <c r="BB75" s="25">
        <v>55221.058932536063</v>
      </c>
      <c r="BC75" s="25">
        <v>59999.625195996094</v>
      </c>
      <c r="BD75" s="25">
        <v>63402.414427425734</v>
      </c>
      <c r="BE75" s="25">
        <v>66805.203658855346</v>
      </c>
      <c r="BF75" s="25">
        <v>70880.658919389316</v>
      </c>
      <c r="BG75" s="25">
        <v>87397.42839900525</v>
      </c>
      <c r="BH75" s="25">
        <v>97395.252404959596</v>
      </c>
      <c r="BI75" s="25">
        <v>111931.75987249112</v>
      </c>
      <c r="BJ75" s="25">
        <v>124641.88020885114</v>
      </c>
      <c r="BK75" s="25">
        <v>159071.69492698077</v>
      </c>
      <c r="BL75" s="25">
        <v>174230.63237759165</v>
      </c>
      <c r="BM75" s="26">
        <v>191668.66375976286</v>
      </c>
      <c r="BN75" s="24">
        <v>38658.337937483324</v>
      </c>
      <c r="BO75" s="25">
        <v>43810.059170939261</v>
      </c>
      <c r="BP75" s="25">
        <v>47244.539993243241</v>
      </c>
      <c r="BQ75" s="25">
        <v>48858.338886905542</v>
      </c>
      <c r="BR75" s="25">
        <v>57739.800680692533</v>
      </c>
      <c r="BS75" s="25">
        <v>62567.238075681089</v>
      </c>
      <c r="BT75" s="25">
        <v>65994.46287287501</v>
      </c>
      <c r="BU75" s="25">
        <v>69421.687670068888</v>
      </c>
      <c r="BV75" s="25">
        <v>73656.761686980826</v>
      </c>
      <c r="BW75" s="25">
        <v>91147.42839900525</v>
      </c>
      <c r="BX75" s="25">
        <v>101574.2334483281</v>
      </c>
      <c r="BY75" s="25">
        <v>116746.43987249112</v>
      </c>
      <c r="BZ75" s="25">
        <v>130012.10020885114</v>
      </c>
      <c r="CA75" s="25">
        <v>165645.58492698078</v>
      </c>
      <c r="CB75" s="25">
        <v>181321.17457759165</v>
      </c>
      <c r="CC75" s="26">
        <v>199446.22375976286</v>
      </c>
      <c r="CD75" s="24">
        <v>40319.189485800671</v>
      </c>
      <c r="CE75" s="25">
        <v>46367.067908670761</v>
      </c>
      <c r="CF75" s="25">
        <v>50398.986857250842</v>
      </c>
      <c r="CG75" s="25">
        <v>52304.209312933854</v>
      </c>
      <c r="CH75" s="25">
        <v>63097.43546613877</v>
      </c>
      <c r="CI75" s="25">
        <v>68397.812178451946</v>
      </c>
      <c r="CJ75" s="25">
        <v>72822.804054354157</v>
      </c>
      <c r="CK75" s="25">
        <v>79932.128522155923</v>
      </c>
      <c r="CL75" s="25">
        <v>84808.392582884029</v>
      </c>
      <c r="CM75" s="25">
        <v>123142.2286822336</v>
      </c>
      <c r="CN75" s="25">
        <v>137229.07714698737</v>
      </c>
      <c r="CO75" s="25">
        <v>160473.25261542652</v>
      </c>
      <c r="CP75" s="25">
        <v>179208.2077425145</v>
      </c>
      <c r="CQ75" s="25">
        <v>209067.93000000002</v>
      </c>
      <c r="CR75" s="25">
        <v>227906.21000000002</v>
      </c>
      <c r="CS75" s="26">
        <v>250696.83100000001</v>
      </c>
      <c r="CT75" s="24">
        <v>42752.441908825043</v>
      </c>
      <c r="CU75" s="25">
        <v>48768.983740488424</v>
      </c>
      <c r="CV75" s="25">
        <v>52780.011628264037</v>
      </c>
      <c r="CW75" s="25">
        <v>54669.780232524754</v>
      </c>
      <c r="CX75" s="25">
        <v>68334.358521270726</v>
      </c>
      <c r="CY75" s="25">
        <v>70679.995400940228</v>
      </c>
      <c r="CZ75" s="25">
        <v>74682.549193044091</v>
      </c>
      <c r="DA75" s="25">
        <v>81935.094075913337</v>
      </c>
      <c r="DB75" s="25">
        <v>86933.549164520256</v>
      </c>
      <c r="DC75" s="25">
        <v>126344.28925471987</v>
      </c>
      <c r="DD75" s="25">
        <v>140797.43726222412</v>
      </c>
      <c r="DE75" s="25">
        <v>167998.83479803128</v>
      </c>
      <c r="DF75" s="25">
        <v>187572.07554737118</v>
      </c>
      <c r="DG75" s="25">
        <v>221214.82427700004</v>
      </c>
      <c r="DH75" s="25">
        <v>242664.16087900003</v>
      </c>
      <c r="DI75" s="26">
        <v>267970.72036310338</v>
      </c>
      <c r="DJ75" s="24">
        <v>45394.604939894125</v>
      </c>
      <c r="DK75" s="25">
        <v>51411.146771557491</v>
      </c>
      <c r="DL75" s="25">
        <v>55422.174659333112</v>
      </c>
      <c r="DM75" s="25">
        <v>57306.361167699208</v>
      </c>
      <c r="DN75" s="25">
        <v>70605.107779250815</v>
      </c>
      <c r="DO75" s="25">
        <v>73316.576336114682</v>
      </c>
      <c r="DP75" s="25">
        <v>77319.130128218545</v>
      </c>
      <c r="DQ75" s="25">
        <v>83513.347296303982</v>
      </c>
      <c r="DR75" s="25">
        <v>90617.075934722481</v>
      </c>
      <c r="DS75" s="25">
        <v>128944.59783837524</v>
      </c>
      <c r="DT75" s="25">
        <v>143695.20800302524</v>
      </c>
      <c r="DU75" s="25">
        <v>173266.7423258546</v>
      </c>
      <c r="DV75" s="25">
        <v>193426.78301077086</v>
      </c>
      <c r="DW75" s="25">
        <v>232147.02912630004</v>
      </c>
      <c r="DX75" s="25">
        <v>254656.36947073022</v>
      </c>
      <c r="DY75" s="26">
        <v>281789.83185358607</v>
      </c>
      <c r="DZ75" s="24">
        <v>47796.242797767183</v>
      </c>
      <c r="EA75" s="25">
        <v>53812.784629430556</v>
      </c>
      <c r="EB75" s="25">
        <v>57823.81251720617</v>
      </c>
      <c r="EC75" s="25">
        <v>59702.925087034339</v>
      </c>
      <c r="ED75" s="25">
        <v>73123.849527407277</v>
      </c>
      <c r="EE75" s="25">
        <v>75713.140255449805</v>
      </c>
      <c r="EF75" s="25">
        <v>79715.694047553683</v>
      </c>
      <c r="EG75" s="25">
        <v>86013.347296303982</v>
      </c>
      <c r="EH75" s="25">
        <v>93248.221285394568</v>
      </c>
      <c r="EI75" s="25">
        <v>132694.59783837525</v>
      </c>
      <c r="EJ75" s="25">
        <v>147874.18904639376</v>
      </c>
      <c r="EK75" s="25">
        <v>178081.4223258546</v>
      </c>
      <c r="EL75" s="25">
        <v>198797.00301077086</v>
      </c>
      <c r="EM75" s="25">
        <v>238720.91912630002</v>
      </c>
      <c r="EN75" s="25">
        <v>261746.91167073022</v>
      </c>
      <c r="EO75" s="26">
        <v>289567.39185358607</v>
      </c>
      <c r="EP75" s="24">
        <v>50197.880655640241</v>
      </c>
      <c r="EQ75" s="25">
        <v>56214.422487303615</v>
      </c>
      <c r="ER75" s="25">
        <v>60225.450375079221</v>
      </c>
      <c r="ES75" s="25">
        <v>62099.489006369477</v>
      </c>
      <c r="ET75" s="25">
        <v>75642.59127556374</v>
      </c>
      <c r="EU75" s="25">
        <v>78109.704174784943</v>
      </c>
      <c r="EV75" s="25">
        <v>82112.257966888807</v>
      </c>
      <c r="EW75" s="25">
        <v>88513.347296303982</v>
      </c>
      <c r="EX75" s="25">
        <v>95879.366636066654</v>
      </c>
      <c r="EY75" s="25">
        <v>136444.59783837525</v>
      </c>
      <c r="EZ75" s="25">
        <v>152053.17008976225</v>
      </c>
      <c r="FA75" s="25">
        <v>182896.10232585459</v>
      </c>
      <c r="FB75" s="25">
        <v>204167.22301077086</v>
      </c>
      <c r="FC75" s="25">
        <v>245294.80912630004</v>
      </c>
      <c r="FD75" s="25">
        <v>268837.45387073024</v>
      </c>
      <c r="FE75" s="26">
        <v>297344.95185358607</v>
      </c>
    </row>
    <row r="76" spans="1:161">
      <c r="A76" s="12">
        <v>67</v>
      </c>
      <c r="B76" s="24">
        <v>31061.841526113411</v>
      </c>
      <c r="C76" s="25">
        <v>35721.11775503042</v>
      </c>
      <c r="D76" s="25">
        <v>38827.301907641762</v>
      </c>
      <c r="E76" s="25">
        <v>40295.082355243765</v>
      </c>
      <c r="F76" s="25">
        <v>48354.098826292509</v>
      </c>
      <c r="G76" s="25">
        <v>52693.569233780305</v>
      </c>
      <c r="H76" s="25">
        <v>55793.190953414443</v>
      </c>
      <c r="I76" s="25">
        <v>58892.812673048575</v>
      </c>
      <c r="J76" s="25">
        <v>62567.801958696422</v>
      </c>
      <c r="K76" s="25">
        <v>80942.748386935651</v>
      </c>
      <c r="L76" s="25">
        <v>90202.189628573367</v>
      </c>
      <c r="M76" s="25">
        <v>94333.562782616951</v>
      </c>
      <c r="N76" s="25">
        <v>105140.48540784427</v>
      </c>
      <c r="O76" s="25">
        <v>128340.87831041841</v>
      </c>
      <c r="P76" s="25">
        <v>139747.16303741882</v>
      </c>
      <c r="Q76" s="26">
        <v>149904.84148181675</v>
      </c>
      <c r="R76" s="24">
        <v>33235.812117915375</v>
      </c>
      <c r="S76" s="25">
        <v>38221.183935602683</v>
      </c>
      <c r="T76" s="25">
        <v>41544.765147394224</v>
      </c>
      <c r="U76" s="25">
        <v>43115.273294692517</v>
      </c>
      <c r="V76" s="25">
        <v>51738.327953631015</v>
      </c>
      <c r="W76" s="25">
        <v>56381.511231520992</v>
      </c>
      <c r="X76" s="25">
        <v>59698.070715728107</v>
      </c>
      <c r="Y76" s="25">
        <v>63014.630199935214</v>
      </c>
      <c r="Z76" s="25">
        <v>66858.841310350515</v>
      </c>
      <c r="AA76" s="25">
        <v>84942.748386935651</v>
      </c>
      <c r="AB76" s="25">
        <v>94659.769408166423</v>
      </c>
      <c r="AC76" s="25">
        <v>101703.25736192134</v>
      </c>
      <c r="AD76" s="25">
        <v>113294.84738516722</v>
      </c>
      <c r="AE76" s="25">
        <v>142226.85916369862</v>
      </c>
      <c r="AF76" s="25">
        <v>154917.37363334166</v>
      </c>
      <c r="AG76" s="26">
        <v>170443.40947004067</v>
      </c>
      <c r="AH76" s="24">
        <v>35246.628123423739</v>
      </c>
      <c r="AI76" s="25">
        <v>40533.622341937291</v>
      </c>
      <c r="AJ76" s="25">
        <v>44058.285154279671</v>
      </c>
      <c r="AK76" s="25">
        <v>45723.811377506565</v>
      </c>
      <c r="AL76" s="25">
        <v>54868.573653007872</v>
      </c>
      <c r="AM76" s="25">
        <v>59792.676416739356</v>
      </c>
      <c r="AN76" s="25">
        <v>63309.892676547555</v>
      </c>
      <c r="AO76" s="25">
        <v>66827.10893635574</v>
      </c>
      <c r="AP76" s="25">
        <v>70903.900529593346</v>
      </c>
      <c r="AQ76" s="25">
        <v>88942.748386935651</v>
      </c>
      <c r="AR76" s="25">
        <v>99117.349187759493</v>
      </c>
      <c r="AS76" s="25">
        <v>109072.95194122572</v>
      </c>
      <c r="AT76" s="25">
        <v>121449.20936249016</v>
      </c>
      <c r="AU76" s="25">
        <v>156112.84001697885</v>
      </c>
      <c r="AV76" s="25">
        <v>170087.5842292645</v>
      </c>
      <c r="AW76" s="26">
        <v>187133.99978734989</v>
      </c>
      <c r="AX76" s="24">
        <v>37648.265981296798</v>
      </c>
      <c r="AY76" s="25">
        <v>42971.991149908034</v>
      </c>
      <c r="AZ76" s="25">
        <v>46521.141262315541</v>
      </c>
      <c r="BA76" s="25">
        <v>48193.681994134502</v>
      </c>
      <c r="BB76" s="25">
        <v>57387.315401164335</v>
      </c>
      <c r="BC76" s="25">
        <v>62360.289296424344</v>
      </c>
      <c r="BD76" s="25">
        <v>65901.941121996831</v>
      </c>
      <c r="BE76" s="25">
        <v>69443.592947569283</v>
      </c>
      <c r="BF76" s="25">
        <v>73680.003297184856</v>
      </c>
      <c r="BG76" s="25">
        <v>92692.748386935651</v>
      </c>
      <c r="BH76" s="25">
        <v>103296.33023112798</v>
      </c>
      <c r="BI76" s="25">
        <v>113887.63194122571</v>
      </c>
      <c r="BJ76" s="25">
        <v>126819.42936249016</v>
      </c>
      <c r="BK76" s="25">
        <v>162686.73001697887</v>
      </c>
      <c r="BL76" s="25">
        <v>177178.12642926449</v>
      </c>
      <c r="BM76" s="26">
        <v>194911.55978734989</v>
      </c>
      <c r="BN76" s="24">
        <v>40049.903839169856</v>
      </c>
      <c r="BO76" s="25">
        <v>45410.359957878776</v>
      </c>
      <c r="BP76" s="25">
        <v>48983.997370351412</v>
      </c>
      <c r="BQ76" s="25">
        <v>50663.552610762439</v>
      </c>
      <c r="BR76" s="25">
        <v>59906.057149320804</v>
      </c>
      <c r="BS76" s="25">
        <v>64927.902176109339</v>
      </c>
      <c r="BT76" s="25">
        <v>68493.9895674461</v>
      </c>
      <c r="BU76" s="25">
        <v>72060.076958782811</v>
      </c>
      <c r="BV76" s="25">
        <v>76456.106064776352</v>
      </c>
      <c r="BW76" s="25">
        <v>96442.748386935651</v>
      </c>
      <c r="BX76" s="25">
        <v>107475.31127449649</v>
      </c>
      <c r="BY76" s="25">
        <v>118702.31194122571</v>
      </c>
      <c r="BZ76" s="25">
        <v>132189.64936249016</v>
      </c>
      <c r="CA76" s="25">
        <v>169260.62001697888</v>
      </c>
      <c r="CB76" s="25">
        <v>184268.66862926449</v>
      </c>
      <c r="CC76" s="26">
        <v>202689.11978734989</v>
      </c>
      <c r="CD76" s="24">
        <v>42422.933483813518</v>
      </c>
      <c r="CE76" s="25">
        <v>48786.373506385549</v>
      </c>
      <c r="CF76" s="25">
        <v>53028.666854766889</v>
      </c>
      <c r="CG76" s="25">
        <v>55033.298558431787</v>
      </c>
      <c r="CH76" s="25">
        <v>66348.394407711457</v>
      </c>
      <c r="CI76" s="25">
        <v>71966.621191795406</v>
      </c>
      <c r="CJ76" s="25">
        <v>77246.65185193767</v>
      </c>
      <c r="CK76" s="25">
        <v>84789.612431136804</v>
      </c>
      <c r="CL76" s="25">
        <v>89962.207574858185</v>
      </c>
      <c r="CM76" s="25">
        <v>130630.48052880936</v>
      </c>
      <c r="CN76" s="25">
        <v>145573.94715093652</v>
      </c>
      <c r="CO76" s="25">
        <v>162459.10361674373</v>
      </c>
      <c r="CP76" s="25">
        <v>181490.59042069488</v>
      </c>
      <c r="CQ76" s="25">
        <v>216803.14500000002</v>
      </c>
      <c r="CR76" s="25">
        <v>236585.91500000001</v>
      </c>
      <c r="CS76" s="26">
        <v>257878.64734999998</v>
      </c>
      <c r="CT76" s="24">
        <v>44845.28552805051</v>
      </c>
      <c r="CU76" s="25">
        <v>51175.753902597724</v>
      </c>
      <c r="CV76" s="25">
        <v>55396.066152295862</v>
      </c>
      <c r="CW76" s="25">
        <v>57384.728923588023</v>
      </c>
      <c r="CX76" s="25">
        <v>71719.294468462918</v>
      </c>
      <c r="CY76" s="25">
        <v>74230.312920022974</v>
      </c>
      <c r="CZ76" s="25">
        <v>79051.185410835416</v>
      </c>
      <c r="DA76" s="25">
        <v>86783.989767790452</v>
      </c>
      <c r="DB76" s="25">
        <v>92078.252014716272</v>
      </c>
      <c r="DC76" s="25">
        <v>133820.76297396782</v>
      </c>
      <c r="DD76" s="25">
        <v>149129.18178061879</v>
      </c>
      <c r="DE76" s="25">
        <v>174718.78818995255</v>
      </c>
      <c r="DF76" s="25">
        <v>195074.95856926602</v>
      </c>
      <c r="DG76" s="25">
        <v>230063.41724808005</v>
      </c>
      <c r="DH76" s="25">
        <v>252370.72731416003</v>
      </c>
      <c r="DI76" s="26">
        <v>278689.54917762754</v>
      </c>
      <c r="DJ76" s="24">
        <v>47487.448559119577</v>
      </c>
      <c r="DK76" s="25">
        <v>53817.916933666798</v>
      </c>
      <c r="DL76" s="25">
        <v>58038.229183364936</v>
      </c>
      <c r="DM76" s="25">
        <v>60021.309858762477</v>
      </c>
      <c r="DN76" s="25">
        <v>73972.595503209086</v>
      </c>
      <c r="DO76" s="25">
        <v>76866.893855197413</v>
      </c>
      <c r="DP76" s="25">
        <v>81078.289854306175</v>
      </c>
      <c r="DQ76" s="25">
        <v>88349.478754228796</v>
      </c>
      <c r="DR76" s="25">
        <v>94826.43558967032</v>
      </c>
      <c r="DS76" s="25">
        <v>136403.35357763112</v>
      </c>
      <c r="DT76" s="25">
        <v>152007.20769408293</v>
      </c>
      <c r="DU76" s="25">
        <v>183300.56739119874</v>
      </c>
      <c r="DV76" s="25">
        <v>204584.01627326582</v>
      </c>
      <c r="DW76" s="25">
        <v>237009</v>
      </c>
      <c r="DX76" s="25">
        <v>259989.76467216204</v>
      </c>
      <c r="DY76" s="26">
        <v>295338.27063972957</v>
      </c>
      <c r="DZ76" s="24">
        <v>49889.086416992635</v>
      </c>
      <c r="EA76" s="25">
        <v>56219.554791539864</v>
      </c>
      <c r="EB76" s="25">
        <v>60439.867041237987</v>
      </c>
      <c r="EC76" s="25">
        <v>62417.873778097608</v>
      </c>
      <c r="ED76" s="25">
        <v>76491.337251365563</v>
      </c>
      <c r="EE76" s="25">
        <v>79263.457774532551</v>
      </c>
      <c r="EF76" s="25">
        <v>83474.853773641298</v>
      </c>
      <c r="EG76" s="25">
        <v>90849.478754228796</v>
      </c>
      <c r="EH76" s="25">
        <v>97457.580940342406</v>
      </c>
      <c r="EI76" s="25">
        <v>140153.35357763112</v>
      </c>
      <c r="EJ76" s="25">
        <v>156186.18873745142</v>
      </c>
      <c r="EK76" s="25">
        <v>188115.24739119873</v>
      </c>
      <c r="EL76" s="25">
        <v>209954.23627326582</v>
      </c>
      <c r="EM76" s="25">
        <v>243582.89</v>
      </c>
      <c r="EN76" s="25">
        <v>267080.30687216204</v>
      </c>
      <c r="EO76" s="26">
        <v>303115.83063972957</v>
      </c>
      <c r="EP76" s="24">
        <v>52290.724274865694</v>
      </c>
      <c r="EQ76" s="25">
        <v>58621.192649412915</v>
      </c>
      <c r="ER76" s="25">
        <v>62841.504899111045</v>
      </c>
      <c r="ES76" s="25">
        <v>64814.437697432746</v>
      </c>
      <c r="ET76" s="25">
        <v>79010.078999522026</v>
      </c>
      <c r="EU76" s="25">
        <v>81660.021693867689</v>
      </c>
      <c r="EV76" s="25">
        <v>85871.417692976436</v>
      </c>
      <c r="EW76" s="25">
        <v>93349.478754228796</v>
      </c>
      <c r="EX76" s="25">
        <v>100088.72629101449</v>
      </c>
      <c r="EY76" s="25">
        <v>143903.35357763112</v>
      </c>
      <c r="EZ76" s="25">
        <v>160365.16978081991</v>
      </c>
      <c r="FA76" s="25">
        <v>192929.92739119873</v>
      </c>
      <c r="FB76" s="25">
        <v>215324.45627326582</v>
      </c>
      <c r="FC76" s="25">
        <v>250156.78000000003</v>
      </c>
      <c r="FD76" s="25">
        <v>274170.84907216206</v>
      </c>
      <c r="FE76" s="26">
        <v>310893.39063972957</v>
      </c>
    </row>
    <row r="77" spans="1:161">
      <c r="A77" s="12">
        <v>68</v>
      </c>
      <c r="B77" s="24">
        <v>32622.812807401842</v>
      </c>
      <c r="C77" s="25">
        <v>37516.234728512114</v>
      </c>
      <c r="D77" s="25">
        <v>40778.5160092523</v>
      </c>
      <c r="E77" s="25">
        <v>42320.057799175789</v>
      </c>
      <c r="F77" s="25">
        <v>50784.069359010929</v>
      </c>
      <c r="G77" s="25">
        <v>55341.614045076014</v>
      </c>
      <c r="H77" s="25">
        <v>58597.003106551078</v>
      </c>
      <c r="I77" s="25">
        <v>61852.392168026126</v>
      </c>
      <c r="J77" s="25">
        <v>65978.450269025299</v>
      </c>
      <c r="K77" s="25">
        <v>86608.740774021149</v>
      </c>
      <c r="L77" s="25">
        <v>96516.342902573495</v>
      </c>
      <c r="M77" s="25">
        <v>97781.157843822191</v>
      </c>
      <c r="N77" s="25">
        <v>109020.3258057393</v>
      </c>
      <c r="O77" s="25">
        <v>134356.396052</v>
      </c>
      <c r="P77" s="25">
        <v>145675.14980400002</v>
      </c>
      <c r="Q77" s="26">
        <v>161647.86581253452</v>
      </c>
      <c r="R77" s="24">
        <v>34735.900592668477</v>
      </c>
      <c r="S77" s="25">
        <v>39946.285681568748</v>
      </c>
      <c r="T77" s="25">
        <v>43419.875740835589</v>
      </c>
      <c r="U77" s="25">
        <v>45061.268305307443</v>
      </c>
      <c r="V77" s="25">
        <v>54073.52196636892</v>
      </c>
      <c r="W77" s="25">
        <v>58926.273937709731</v>
      </c>
      <c r="X77" s="25">
        <v>62392.525345810296</v>
      </c>
      <c r="Y77" s="25">
        <v>65858.776753910861</v>
      </c>
      <c r="Z77" s="25">
        <v>69876.495187113789</v>
      </c>
      <c r="AA77" s="25">
        <v>90608.740774021149</v>
      </c>
      <c r="AB77" s="25">
        <v>100973.92268216657</v>
      </c>
      <c r="AC77" s="25">
        <v>105771.38765639819</v>
      </c>
      <c r="AD77" s="25">
        <v>117826.64128057391</v>
      </c>
      <c r="AE77" s="25">
        <v>147915.93353024658</v>
      </c>
      <c r="AF77" s="25">
        <v>158015.72110600851</v>
      </c>
      <c r="AG77" s="26">
        <v>177261.14584884231</v>
      </c>
      <c r="AH77" s="24">
        <v>36690.40732730156</v>
      </c>
      <c r="AI77" s="25">
        <v>42193.968426396801</v>
      </c>
      <c r="AJ77" s="25">
        <v>45863.009159126952</v>
      </c>
      <c r="AK77" s="25">
        <v>47596.758989905407</v>
      </c>
      <c r="AL77" s="25">
        <v>57116.110787886486</v>
      </c>
      <c r="AM77" s="25">
        <v>62241.915602183988</v>
      </c>
      <c r="AN77" s="25">
        <v>65903.204755253624</v>
      </c>
      <c r="AO77" s="25">
        <v>69564.493908323275</v>
      </c>
      <c r="AP77" s="25">
        <v>73808.279827947204</v>
      </c>
      <c r="AQ77" s="25">
        <v>94608.740774021149</v>
      </c>
      <c r="AR77" s="25">
        <v>105431.50246175962</v>
      </c>
      <c r="AS77" s="25">
        <v>113761.61746897419</v>
      </c>
      <c r="AT77" s="25">
        <v>126632.95675540852</v>
      </c>
      <c r="AU77" s="25">
        <v>161475.47100849316</v>
      </c>
      <c r="AV77" s="25">
        <v>171356.29240801701</v>
      </c>
      <c r="AW77" s="26">
        <v>192226.52358923657</v>
      </c>
      <c r="AX77" s="24">
        <v>39092.045185174618</v>
      </c>
      <c r="AY77" s="25">
        <v>44632.337234367544</v>
      </c>
      <c r="AZ77" s="25">
        <v>48325.865267162822</v>
      </c>
      <c r="BA77" s="25">
        <v>50066.629606533344</v>
      </c>
      <c r="BB77" s="25">
        <v>59634.852536042948</v>
      </c>
      <c r="BC77" s="25">
        <v>64809.528481868983</v>
      </c>
      <c r="BD77" s="25">
        <v>68495.253200702908</v>
      </c>
      <c r="BE77" s="25">
        <v>72180.977919536803</v>
      </c>
      <c r="BF77" s="25">
        <v>76584.3825955387</v>
      </c>
      <c r="BG77" s="25">
        <v>98358.740774021149</v>
      </c>
      <c r="BH77" s="25">
        <v>109610.48350512813</v>
      </c>
      <c r="BI77" s="25">
        <v>118576.29746897418</v>
      </c>
      <c r="BJ77" s="25">
        <v>132003.17675540852</v>
      </c>
      <c r="BK77" s="25">
        <v>168049.36100849317</v>
      </c>
      <c r="BL77" s="25">
        <v>178446.834608017</v>
      </c>
      <c r="BM77" s="26">
        <v>200004.08358923657</v>
      </c>
      <c r="BN77" s="24">
        <v>41493.683043047677</v>
      </c>
      <c r="BO77" s="25">
        <v>47070.706042338279</v>
      </c>
      <c r="BP77" s="25">
        <v>50788.721375198693</v>
      </c>
      <c r="BQ77" s="25">
        <v>52536.500223161282</v>
      </c>
      <c r="BR77" s="25">
        <v>62153.594284199418</v>
      </c>
      <c r="BS77" s="25">
        <v>67377.141361553979</v>
      </c>
      <c r="BT77" s="25">
        <v>71087.301646152177</v>
      </c>
      <c r="BU77" s="25">
        <v>74797.461930750345</v>
      </c>
      <c r="BV77" s="25">
        <v>79360.48536313021</v>
      </c>
      <c r="BW77" s="25">
        <v>102108.74077402115</v>
      </c>
      <c r="BX77" s="25">
        <v>113789.46454849662</v>
      </c>
      <c r="BY77" s="25">
        <v>123390.97746897418</v>
      </c>
      <c r="BZ77" s="25">
        <v>137373.39675540852</v>
      </c>
      <c r="CA77" s="25">
        <v>174623.25100849319</v>
      </c>
      <c r="CB77" s="25">
        <v>185537.376808017</v>
      </c>
      <c r="CC77" s="26">
        <v>207781.64358923657</v>
      </c>
      <c r="CD77" s="24">
        <v>44608.683410384758</v>
      </c>
      <c r="CE77" s="25">
        <v>51299.985921942462</v>
      </c>
      <c r="CF77" s="25">
        <v>55760.854262980945</v>
      </c>
      <c r="CG77" s="25">
        <v>57868.770281031109</v>
      </c>
      <c r="CH77" s="25">
        <v>69723.638799537264</v>
      </c>
      <c r="CI77" s="25">
        <v>75674.545752117585</v>
      </c>
      <c r="CJ77" s="25">
        <v>81947.32828020789</v>
      </c>
      <c r="CK77" s="25">
        <v>89950.553532385617</v>
      </c>
      <c r="CL77" s="25">
        <v>95437.992182427217</v>
      </c>
      <c r="CM77" s="25">
        <v>138593.93258109473</v>
      </c>
      <c r="CN77" s="25">
        <v>154448.37786194307</v>
      </c>
      <c r="CO77" s="25">
        <v>174958.46990146319</v>
      </c>
      <c r="CP77" s="25">
        <v>195592.89439771677</v>
      </c>
      <c r="CQ77" s="25">
        <v>224447.06000000003</v>
      </c>
      <c r="CR77" s="25">
        <v>245386.62000000005</v>
      </c>
      <c r="CS77" s="26">
        <v>265017.54960000003</v>
      </c>
      <c r="CT77" s="24">
        <v>47019.710168771082</v>
      </c>
      <c r="CU77" s="25">
        <v>53676.342239426383</v>
      </c>
      <c r="CV77" s="25">
        <v>58114.096953196582</v>
      </c>
      <c r="CW77" s="25">
        <v>60205.508879581525</v>
      </c>
      <c r="CX77" s="25">
        <v>75233.637859992537</v>
      </c>
      <c r="CY77" s="25">
        <v>77919.025170168316</v>
      </c>
      <c r="CZ77" s="25">
        <v>83744.843795397115</v>
      </c>
      <c r="DA77" s="25">
        <v>91937.457533820445</v>
      </c>
      <c r="DB77" s="25">
        <v>97546.107375825086</v>
      </c>
      <c r="DC77" s="25">
        <v>141774.10014573505</v>
      </c>
      <c r="DD77" s="25">
        <v>157992.34051990765</v>
      </c>
      <c r="DE77" s="25">
        <v>184328.32154039992</v>
      </c>
      <c r="DF77" s="25">
        <v>205804.08129057565</v>
      </c>
      <c r="DG77" s="25">
        <v>239265.95393800325</v>
      </c>
      <c r="DH77" s="25">
        <v>262465.55640672642</v>
      </c>
      <c r="DI77" s="26">
        <v>289837.13114473264</v>
      </c>
      <c r="DJ77" s="24">
        <v>49661.873199840164</v>
      </c>
      <c r="DK77" s="25">
        <v>56318.505270495458</v>
      </c>
      <c r="DL77" s="25">
        <v>60756.259984265656</v>
      </c>
      <c r="DM77" s="25">
        <v>62842.089814755978</v>
      </c>
      <c r="DN77" s="25">
        <v>77468.823619007439</v>
      </c>
      <c r="DO77" s="25">
        <v>80555.606105342755</v>
      </c>
      <c r="DP77" s="25">
        <v>85142.307487887621</v>
      </c>
      <c r="DQ77" s="25">
        <v>93491.154969362047</v>
      </c>
      <c r="DR77" s="25">
        <v>99196.720734418268</v>
      </c>
      <c r="DS77" s="25">
        <v>144340.40426863072</v>
      </c>
      <c r="DT77" s="25">
        <v>160852.21686153417</v>
      </c>
      <c r="DU77" s="25">
        <v>190887.21768765562</v>
      </c>
      <c r="DV77" s="25">
        <v>212951.91211557685</v>
      </c>
      <c r="DW77" s="25">
        <v>252602.95848220616</v>
      </c>
      <c r="DX77" s="25">
        <v>277095.73784658255</v>
      </c>
      <c r="DY77" s="26">
        <v>309692.79638051876</v>
      </c>
      <c r="DZ77" s="24">
        <v>52063.511057713222</v>
      </c>
      <c r="EA77" s="25">
        <v>58720.143128368509</v>
      </c>
      <c r="EB77" s="25">
        <v>63157.897842138707</v>
      </c>
      <c r="EC77" s="25">
        <v>65238.653734091109</v>
      </c>
      <c r="ED77" s="25">
        <v>79987.565367163916</v>
      </c>
      <c r="EE77" s="25">
        <v>82952.170024677893</v>
      </c>
      <c r="EF77" s="25">
        <v>87442.307487887621</v>
      </c>
      <c r="EG77" s="25">
        <v>95991.154969362047</v>
      </c>
      <c r="EH77" s="25">
        <v>101847.10085469073</v>
      </c>
      <c r="EI77" s="25">
        <v>148090.40426863072</v>
      </c>
      <c r="EJ77" s="25">
        <v>165031.19790490266</v>
      </c>
      <c r="EK77" s="25">
        <v>195701.89768765561</v>
      </c>
      <c r="EL77" s="25">
        <v>218322.13211557685</v>
      </c>
      <c r="EM77" s="25">
        <v>259176.84848220617</v>
      </c>
      <c r="EN77" s="25">
        <v>284186.28004658257</v>
      </c>
      <c r="EO77" s="26">
        <v>317470.35638051876</v>
      </c>
      <c r="EP77" s="24">
        <v>54465.14891558628</v>
      </c>
      <c r="EQ77" s="25">
        <v>61121.780986241567</v>
      </c>
      <c r="ER77" s="25">
        <v>65559.535700011766</v>
      </c>
      <c r="ES77" s="25">
        <v>67635.21765342624</v>
      </c>
      <c r="ET77" s="25">
        <v>82506.307115320378</v>
      </c>
      <c r="EU77" s="25">
        <v>85348.733944013031</v>
      </c>
      <c r="EV77" s="25">
        <v>89777.113016659729</v>
      </c>
      <c r="EW77" s="25">
        <v>98491.154969362047</v>
      </c>
      <c r="EX77" s="25">
        <v>104499.61349731905</v>
      </c>
      <c r="EY77" s="25">
        <v>151840.40426863072</v>
      </c>
      <c r="EZ77" s="25">
        <v>169210.17894827115</v>
      </c>
      <c r="FA77" s="25">
        <v>200516.5776876556</v>
      </c>
      <c r="FB77" s="25">
        <v>223692.35211557685</v>
      </c>
      <c r="FC77" s="25">
        <v>265750.73848220619</v>
      </c>
      <c r="FD77" s="25">
        <v>291276.8222465826</v>
      </c>
      <c r="FE77" s="26">
        <v>325247.91638051876</v>
      </c>
    </row>
    <row r="78" spans="1:161">
      <c r="A78" s="12">
        <v>69</v>
      </c>
      <c r="B78" s="24">
        <v>34241.267626931171</v>
      </c>
      <c r="C78" s="25">
        <v>39377.457770970846</v>
      </c>
      <c r="D78" s="25">
        <v>42801.584533663969</v>
      </c>
      <c r="E78" s="25">
        <v>44419.603963763264</v>
      </c>
      <c r="F78" s="25">
        <v>53303.524756515915</v>
      </c>
      <c r="G78" s="25">
        <v>58087.174414151959</v>
      </c>
      <c r="H78" s="25">
        <v>61504.067026749144</v>
      </c>
      <c r="I78" s="25">
        <v>64920.9596393463</v>
      </c>
      <c r="J78" s="25">
        <v>69546.025137489021</v>
      </c>
      <c r="K78" s="25">
        <v>92671.352628202629</v>
      </c>
      <c r="L78" s="25">
        <v>103272.48690575364</v>
      </c>
      <c r="M78" s="25">
        <v>106128.67014644829</v>
      </c>
      <c r="N78" s="25">
        <v>118498.37694759463</v>
      </c>
      <c r="O78" s="25">
        <v>144678.88913600001</v>
      </c>
      <c r="P78" s="25">
        <v>157721.86187200004</v>
      </c>
      <c r="Q78" s="26">
        <v>175015.53171444815</v>
      </c>
      <c r="R78" s="24">
        <v>36291.23056624789</v>
      </c>
      <c r="S78" s="25">
        <v>41734.915151185065</v>
      </c>
      <c r="T78" s="25">
        <v>45364.03820780987</v>
      </c>
      <c r="U78" s="25">
        <v>47078.925543120386</v>
      </c>
      <c r="V78" s="25">
        <v>56494.710651744477</v>
      </c>
      <c r="W78" s="25">
        <v>61564.748787157434</v>
      </c>
      <c r="X78" s="25">
        <v>65186.204598166703</v>
      </c>
      <c r="Y78" s="25">
        <v>68807.660409175951</v>
      </c>
      <c r="Z78" s="25">
        <v>73005.275658006052</v>
      </c>
      <c r="AA78" s="25">
        <v>96671.352628202629</v>
      </c>
      <c r="AB78" s="25">
        <v>107730.06668534671</v>
      </c>
      <c r="AC78" s="25">
        <v>110002.24316265412</v>
      </c>
      <c r="AD78" s="25">
        <v>122539.70693179687</v>
      </c>
      <c r="AE78" s="25">
        <v>153832.57087145644</v>
      </c>
      <c r="AF78" s="25">
        <v>164336.34995024887</v>
      </c>
      <c r="AG78" s="26">
        <v>184351.59168279602</v>
      </c>
      <c r="AH78" s="24">
        <v>38187.354413300214</v>
      </c>
      <c r="AI78" s="25">
        <v>43915.457575295244</v>
      </c>
      <c r="AJ78" s="25">
        <v>47734.193016625271</v>
      </c>
      <c r="AK78" s="25">
        <v>49538.678822992173</v>
      </c>
      <c r="AL78" s="25">
        <v>59446.414587590611</v>
      </c>
      <c r="AM78" s="25">
        <v>64781.349230066677</v>
      </c>
      <c r="AN78" s="25">
        <v>68592.016831835339</v>
      </c>
      <c r="AO78" s="25">
        <v>72402.684433603936</v>
      </c>
      <c r="AP78" s="25">
        <v>76819.614328145151</v>
      </c>
      <c r="AQ78" s="25">
        <v>100671.35262820263</v>
      </c>
      <c r="AR78" s="25">
        <v>112187.64646493977</v>
      </c>
      <c r="AS78" s="25">
        <v>113875.81617885995</v>
      </c>
      <c r="AT78" s="25">
        <v>126881.03691599911</v>
      </c>
      <c r="AU78" s="25">
        <v>164986.25260691287</v>
      </c>
      <c r="AV78" s="25">
        <v>182950.8380284977</v>
      </c>
      <c r="AW78" s="26">
        <v>205233.21955529338</v>
      </c>
      <c r="AX78" s="24">
        <v>40588.992271173272</v>
      </c>
      <c r="AY78" s="25">
        <v>46353.826383265987</v>
      </c>
      <c r="AZ78" s="25">
        <v>50197.049124661142</v>
      </c>
      <c r="BA78" s="25">
        <v>52008.54943962011</v>
      </c>
      <c r="BB78" s="25">
        <v>61965.156335747073</v>
      </c>
      <c r="BC78" s="25">
        <v>67348.962109751679</v>
      </c>
      <c r="BD78" s="25">
        <v>71184.065277284608</v>
      </c>
      <c r="BE78" s="25">
        <v>75019.168444817464</v>
      </c>
      <c r="BF78" s="25">
        <v>79595.717095736647</v>
      </c>
      <c r="BG78" s="25">
        <v>104421.35262820263</v>
      </c>
      <c r="BH78" s="25">
        <v>116366.62750830827</v>
      </c>
      <c r="BI78" s="25">
        <v>118690.49617885995</v>
      </c>
      <c r="BJ78" s="25">
        <v>132251.25691599911</v>
      </c>
      <c r="BK78" s="25">
        <v>171560.14260691288</v>
      </c>
      <c r="BL78" s="25">
        <v>190041.3802284977</v>
      </c>
      <c r="BM78" s="26">
        <v>213010.77955529338</v>
      </c>
      <c r="BN78" s="24">
        <v>42990.630129046331</v>
      </c>
      <c r="BO78" s="25">
        <v>48792.195191236729</v>
      </c>
      <c r="BP78" s="25">
        <v>52659.905232697012</v>
      </c>
      <c r="BQ78" s="25">
        <v>54478.420056248047</v>
      </c>
      <c r="BR78" s="25">
        <v>64483.898083903543</v>
      </c>
      <c r="BS78" s="25">
        <v>69916.57498943666</v>
      </c>
      <c r="BT78" s="25">
        <v>73776.113722733877</v>
      </c>
      <c r="BU78" s="25">
        <v>77635.652456031006</v>
      </c>
      <c r="BV78" s="25">
        <v>82371.819863328157</v>
      </c>
      <c r="BW78" s="25">
        <v>108171.35262820263</v>
      </c>
      <c r="BX78" s="25">
        <v>120545.60855167676</v>
      </c>
      <c r="BY78" s="25">
        <v>123505.17617885994</v>
      </c>
      <c r="BZ78" s="25">
        <v>137621.47691599911</v>
      </c>
      <c r="CA78" s="25">
        <v>178134.03260691289</v>
      </c>
      <c r="CB78" s="25">
        <v>197131.9224284977</v>
      </c>
      <c r="CC78" s="26">
        <v>220788.33955529338</v>
      </c>
      <c r="CD78" s="24">
        <v>46877.995423911569</v>
      </c>
      <c r="CE78" s="25">
        <v>53909.694737498292</v>
      </c>
      <c r="CF78" s="25">
        <v>58597.494279889448</v>
      </c>
      <c r="CG78" s="25">
        <v>60812.643212645038</v>
      </c>
      <c r="CH78" s="25">
        <v>73225.483182266267</v>
      </c>
      <c r="CI78" s="25">
        <v>79524.225739612739</v>
      </c>
      <c r="CJ78" s="25">
        <v>86931.65617139719</v>
      </c>
      <c r="CK78" s="25">
        <v>95422.247392959136</v>
      </c>
      <c r="CL78" s="25">
        <v>101243.48703913242</v>
      </c>
      <c r="CM78" s="25">
        <v>147029.93579301328</v>
      </c>
      <c r="CN78" s="25">
        <v>163849.41719645061</v>
      </c>
      <c r="CO78" s="25">
        <v>190082.81689668386</v>
      </c>
      <c r="CP78" s="25">
        <v>212799.26891791704</v>
      </c>
      <c r="CQ78" s="25">
        <v>232184.47500000003</v>
      </c>
      <c r="CR78" s="25">
        <v>254237.92499999999</v>
      </c>
      <c r="CS78" s="26">
        <v>277119.33824999997</v>
      </c>
      <c r="CT78" s="24">
        <v>49277.263926275518</v>
      </c>
      <c r="CU78" s="25">
        <v>56272.529060556466</v>
      </c>
      <c r="CV78" s="25">
        <v>60936.039150077115</v>
      </c>
      <c r="CW78" s="25">
        <v>63134.128372522864</v>
      </c>
      <c r="CX78" s="25">
        <v>78879.798622280796</v>
      </c>
      <c r="CY78" s="25">
        <v>81748.758353245445</v>
      </c>
      <c r="CZ78" s="25">
        <v>88723.40844129918</v>
      </c>
      <c r="DA78" s="25">
        <v>97403.066838406085</v>
      </c>
      <c r="DB78" s="25">
        <v>103345.14648785724</v>
      </c>
      <c r="DC78" s="25">
        <v>150202.23574314249</v>
      </c>
      <c r="DD78" s="25">
        <v>167384.61222457563</v>
      </c>
      <c r="DE78" s="25">
        <v>194466.3792251219</v>
      </c>
      <c r="DF78" s="25">
        <v>217123.30576155731</v>
      </c>
      <c r="DG78" s="25">
        <v>248836.5920955234</v>
      </c>
      <c r="DH78" s="25">
        <v>272964.17866299546</v>
      </c>
      <c r="DI78" s="26">
        <v>301430.61639052199</v>
      </c>
      <c r="DJ78" s="24">
        <v>51919.426957344593</v>
      </c>
      <c r="DK78" s="25">
        <v>58914.692091625548</v>
      </c>
      <c r="DL78" s="25">
        <v>63578.202181146189</v>
      </c>
      <c r="DM78" s="25">
        <v>65770.709307697325</v>
      </c>
      <c r="DN78" s="25">
        <v>81096.189630694906</v>
      </c>
      <c r="DO78" s="25">
        <v>84385.339288419898</v>
      </c>
      <c r="DP78" s="25">
        <v>90110.986671484046</v>
      </c>
      <c r="DQ78" s="25">
        <v>98946.253090482438</v>
      </c>
      <c r="DR78" s="25">
        <v>104982.47490528233</v>
      </c>
      <c r="DS78" s="25">
        <v>152754.37130434415</v>
      </c>
      <c r="DT78" s="25">
        <v>170228.69919267387</v>
      </c>
      <c r="DU78" s="25">
        <v>197534.87285502852</v>
      </c>
      <c r="DV78" s="25">
        <v>220150.13155210548</v>
      </c>
      <c r="DW78" s="25">
        <v>263823.49748149444</v>
      </c>
      <c r="DX78" s="25">
        <v>289404.23792008095</v>
      </c>
      <c r="DY78" s="26">
        <v>320879.63890293962</v>
      </c>
      <c r="DZ78" s="24">
        <v>54321.064815217651</v>
      </c>
      <c r="EA78" s="25">
        <v>61316.329949498606</v>
      </c>
      <c r="EB78" s="25">
        <v>65979.84003901924</v>
      </c>
      <c r="EC78" s="25">
        <v>68167.273227032463</v>
      </c>
      <c r="ED78" s="25">
        <v>83614.931378851368</v>
      </c>
      <c r="EE78" s="25">
        <v>86781.903207755036</v>
      </c>
      <c r="EF78" s="25">
        <v>92410.986671484046</v>
      </c>
      <c r="EG78" s="25">
        <v>101446.25309048244</v>
      </c>
      <c r="EH78" s="25">
        <v>107634.98754791066</v>
      </c>
      <c r="EI78" s="25">
        <v>156504.37130434415</v>
      </c>
      <c r="EJ78" s="25">
        <v>174407.68023604236</v>
      </c>
      <c r="EK78" s="25">
        <v>202349.55285502851</v>
      </c>
      <c r="EL78" s="25">
        <v>225520.35155210548</v>
      </c>
      <c r="EM78" s="25">
        <v>270397.38748149446</v>
      </c>
      <c r="EN78" s="25">
        <v>296494.78012008098</v>
      </c>
      <c r="EO78" s="26">
        <v>328657.19890293962</v>
      </c>
      <c r="EP78" s="24">
        <v>56722.702673090709</v>
      </c>
      <c r="EQ78" s="25">
        <v>63717.967807371657</v>
      </c>
      <c r="ER78" s="25">
        <v>68381.477896892291</v>
      </c>
      <c r="ES78" s="25">
        <v>70563.837146367587</v>
      </c>
      <c r="ET78" s="25">
        <v>86133.673127007845</v>
      </c>
      <c r="EU78" s="25">
        <v>89178.46712709016</v>
      </c>
      <c r="EV78" s="25">
        <v>94710.986671484046</v>
      </c>
      <c r="EW78" s="25">
        <v>103946.25309048244</v>
      </c>
      <c r="EX78" s="25">
        <v>110287.50019053897</v>
      </c>
      <c r="EY78" s="25">
        <v>160254.37130434415</v>
      </c>
      <c r="EZ78" s="25">
        <v>178586.66127941085</v>
      </c>
      <c r="FA78" s="25">
        <v>207164.2328550285</v>
      </c>
      <c r="FB78" s="25">
        <v>230890.57155210548</v>
      </c>
      <c r="FC78" s="25">
        <v>276971.27748149447</v>
      </c>
      <c r="FD78" s="25">
        <v>303585.322320081</v>
      </c>
      <c r="FE78" s="26">
        <v>336434.75890293962</v>
      </c>
    </row>
    <row r="79" spans="1:161">
      <c r="A79" s="12">
        <v>70</v>
      </c>
      <c r="B79" s="24">
        <v>35918.238048227213</v>
      </c>
      <c r="C79" s="25">
        <v>41305.973755461295</v>
      </c>
      <c r="D79" s="25">
        <v>44897.797560284016</v>
      </c>
      <c r="E79" s="25">
        <v>46595.059697017947</v>
      </c>
      <c r="F79" s="25">
        <v>55914.07163642154</v>
      </c>
      <c r="G79" s="25">
        <v>60932.001142254245</v>
      </c>
      <c r="H79" s="25">
        <v>64516.236503563312</v>
      </c>
      <c r="I79" s="25">
        <v>68100.471864872379</v>
      </c>
      <c r="J79" s="25">
        <v>72504.523167521431</v>
      </c>
      <c r="K79" s="25">
        <v>94524.779680766675</v>
      </c>
      <c r="L79" s="25">
        <v>105337.93664386871</v>
      </c>
      <c r="M79" s="25">
        <v>114476.18244907439</v>
      </c>
      <c r="N79" s="25">
        <v>127976.42808944997</v>
      </c>
      <c r="O79" s="25">
        <v>156011.18222000002</v>
      </c>
      <c r="P79" s="25">
        <v>170689.27394000001</v>
      </c>
      <c r="Q79" s="26">
        <v>189404.85852610576</v>
      </c>
      <c r="R79" s="24">
        <v>37902.793848444635</v>
      </c>
      <c r="S79" s="25">
        <v>43588.212925711327</v>
      </c>
      <c r="T79" s="25">
        <v>47378.492310555797</v>
      </c>
      <c r="U79" s="25">
        <v>49169.531636845131</v>
      </c>
      <c r="V79" s="25">
        <v>59003.437964214165</v>
      </c>
      <c r="W79" s="25">
        <v>64298.618294335953</v>
      </c>
      <c r="X79" s="25">
        <v>68080.889958708649</v>
      </c>
      <c r="Y79" s="25">
        <v>71863.161623081338</v>
      </c>
      <c r="Z79" s="25">
        <v>76247.177897786125</v>
      </c>
      <c r="AA79" s="25">
        <v>98524.779680766675</v>
      </c>
      <c r="AB79" s="25">
        <v>109795.51642346177</v>
      </c>
      <c r="AC79" s="25">
        <v>115502.35532078684</v>
      </c>
      <c r="AD79" s="25">
        <v>128666.69227838672</v>
      </c>
      <c r="AE79" s="25">
        <v>164985.87370631471</v>
      </c>
      <c r="AF79" s="25">
        <v>174909.80394825884</v>
      </c>
      <c r="AG79" s="26">
        <v>191725.65535010787</v>
      </c>
      <c r="AH79" s="24">
        <v>39738.423961349174</v>
      </c>
      <c r="AI79" s="25">
        <v>45699.187555551565</v>
      </c>
      <c r="AJ79" s="25">
        <v>49673.029951686476</v>
      </c>
      <c r="AK79" s="25">
        <v>51550.809208912797</v>
      </c>
      <c r="AL79" s="25">
        <v>61860.971050695363</v>
      </c>
      <c r="AM79" s="25">
        <v>67412.596657809045</v>
      </c>
      <c r="AN79" s="25">
        <v>71378.043520033112</v>
      </c>
      <c r="AO79" s="25">
        <v>75343.490382257165</v>
      </c>
      <c r="AP79" s="25">
        <v>79939.824311472854</v>
      </c>
      <c r="AQ79" s="25">
        <v>102524.77968076667</v>
      </c>
      <c r="AR79" s="25">
        <v>114253.09620305484</v>
      </c>
      <c r="AS79" s="25">
        <v>116528.52819249929</v>
      </c>
      <c r="AT79" s="25">
        <v>129356.95646732347</v>
      </c>
      <c r="AU79" s="25">
        <v>175960.56519262941</v>
      </c>
      <c r="AV79" s="25">
        <v>199130.33395651766</v>
      </c>
      <c r="AW79" s="26">
        <v>218274.75027753721</v>
      </c>
      <c r="AX79" s="24">
        <v>42140.061819222239</v>
      </c>
      <c r="AY79" s="25">
        <v>48137.556363522308</v>
      </c>
      <c r="AZ79" s="25">
        <v>52135.886059722347</v>
      </c>
      <c r="BA79" s="25">
        <v>54020.679825540734</v>
      </c>
      <c r="BB79" s="25">
        <v>64379.712798851833</v>
      </c>
      <c r="BC79" s="25">
        <v>69980.20953749404</v>
      </c>
      <c r="BD79" s="25">
        <v>73970.091965482381</v>
      </c>
      <c r="BE79" s="25">
        <v>77959.974393470708</v>
      </c>
      <c r="BF79" s="25">
        <v>82715.927079064364</v>
      </c>
      <c r="BG79" s="25">
        <v>106274.77968076667</v>
      </c>
      <c r="BH79" s="25">
        <v>118432.07724642333</v>
      </c>
      <c r="BI79" s="25">
        <v>121343.20819249928</v>
      </c>
      <c r="BJ79" s="25">
        <v>134727.17646732347</v>
      </c>
      <c r="BK79" s="25">
        <v>182534.45519262942</v>
      </c>
      <c r="BL79" s="25">
        <v>206220.87615651765</v>
      </c>
      <c r="BM79" s="26">
        <v>226052.31027753721</v>
      </c>
      <c r="BN79" s="24">
        <v>44541.699677095297</v>
      </c>
      <c r="BO79" s="25">
        <v>50575.925171493051</v>
      </c>
      <c r="BP79" s="25">
        <v>54598.742167758217</v>
      </c>
      <c r="BQ79" s="25">
        <v>56490.550442168671</v>
      </c>
      <c r="BR79" s="25">
        <v>66898.454547008296</v>
      </c>
      <c r="BS79" s="25">
        <v>72547.822417179035</v>
      </c>
      <c r="BT79" s="25">
        <v>76562.14041093165</v>
      </c>
      <c r="BU79" s="25">
        <v>80576.458404684236</v>
      </c>
      <c r="BV79" s="25">
        <v>85492.02984665586</v>
      </c>
      <c r="BW79" s="25">
        <v>110024.77968076667</v>
      </c>
      <c r="BX79" s="25">
        <v>122611.05828979184</v>
      </c>
      <c r="BY79" s="25">
        <v>126157.88819249927</v>
      </c>
      <c r="BZ79" s="25">
        <v>140097.39646732347</v>
      </c>
      <c r="CA79" s="25">
        <v>189108.34519262944</v>
      </c>
      <c r="CB79" s="25">
        <v>213311.41835651765</v>
      </c>
      <c r="CC79" s="26">
        <v>233829.87027753721</v>
      </c>
      <c r="CD79" s="24">
        <v>49232.42568279113</v>
      </c>
      <c r="CE79" s="25">
        <v>56617.289535209798</v>
      </c>
      <c r="CF79" s="25">
        <v>61540.532103488913</v>
      </c>
      <c r="CG79" s="25">
        <v>64324.15089320299</v>
      </c>
      <c r="CH79" s="25">
        <v>76856.242096548434</v>
      </c>
      <c r="CI79" s="25">
        <v>83518.301034475051</v>
      </c>
      <c r="CJ79" s="25">
        <v>92233.599810953834</v>
      </c>
      <c r="CK79" s="25">
        <v>101244.92450126199</v>
      </c>
      <c r="CL79" s="25">
        <v>107421.37689661875</v>
      </c>
      <c r="CM79" s="25">
        <v>157014.16955125029</v>
      </c>
      <c r="CN79" s="25">
        <v>174975.79682531254</v>
      </c>
      <c r="CO79" s="25">
        <v>197333.31928588019</v>
      </c>
      <c r="CP79" s="25">
        <v>220958.74915653744</v>
      </c>
      <c r="CQ79" s="25">
        <v>250028.69000000003</v>
      </c>
      <c r="CR79" s="25">
        <v>271485.53000000003</v>
      </c>
      <c r="CS79" s="26">
        <v>295919.22770000005</v>
      </c>
      <c r="CT79" s="24">
        <v>51619.494895852535</v>
      </c>
      <c r="CU79" s="25">
        <v>58966.09467557005</v>
      </c>
      <c r="CV79" s="25">
        <v>63863.827862048398</v>
      </c>
      <c r="CW79" s="25">
        <v>66172.595674429744</v>
      </c>
      <c r="CX79" s="25">
        <v>82660.186681748834</v>
      </c>
      <c r="CY79" s="25">
        <v>85722.138671123699</v>
      </c>
      <c r="CZ79" s="25">
        <v>94020.782186774813</v>
      </c>
      <c r="DA79" s="25">
        <v>103220.94858932834</v>
      </c>
      <c r="DB79" s="25">
        <v>109517.94844691239</v>
      </c>
      <c r="DC79" s="25">
        <v>160206.0194786177</v>
      </c>
      <c r="DD79" s="25">
        <v>178532.7782492447</v>
      </c>
      <c r="DE79" s="25">
        <v>205162.0300825036</v>
      </c>
      <c r="DF79" s="25">
        <v>229065.08757844294</v>
      </c>
      <c r="DG79" s="25">
        <v>258790.05577934434</v>
      </c>
      <c r="DH79" s="25">
        <v>283882.7458095153</v>
      </c>
      <c r="DI79" s="26">
        <v>313487.84104614286</v>
      </c>
      <c r="DJ79" s="24">
        <v>54261.657926921616</v>
      </c>
      <c r="DK79" s="25">
        <v>61608.257706639124</v>
      </c>
      <c r="DL79" s="25">
        <v>66505.990893117472</v>
      </c>
      <c r="DM79" s="25">
        <v>68809.176609604197</v>
      </c>
      <c r="DN79" s="25">
        <v>84857.091042320419</v>
      </c>
      <c r="DO79" s="25">
        <v>88358.719606298167</v>
      </c>
      <c r="DP79" s="25">
        <v>95399.492335210249</v>
      </c>
      <c r="DQ79" s="25">
        <v>104754.71320356603</v>
      </c>
      <c r="DR79" s="25">
        <v>111145.28045894495</v>
      </c>
      <c r="DS79" s="25">
        <v>162769.0864200838</v>
      </c>
      <c r="DT79" s="25">
        <v>181389.04709225037</v>
      </c>
      <c r="DU79" s="25">
        <v>210642.12764013998</v>
      </c>
      <c r="DV79" s="25">
        <v>234739.52447377678</v>
      </c>
      <c r="DW79" s="25">
        <v>267551.42155868863</v>
      </c>
      <c r="DX79" s="25">
        <v>293493.62736750866</v>
      </c>
      <c r="DY79" s="26">
        <v>327542.73172305711</v>
      </c>
      <c r="DZ79" s="24">
        <v>56663.295784794675</v>
      </c>
      <c r="EA79" s="25">
        <v>64009.895564512175</v>
      </c>
      <c r="EB79" s="25">
        <v>68907.628750990523</v>
      </c>
      <c r="EC79" s="25">
        <v>71205.740528939321</v>
      </c>
      <c r="ED79" s="25">
        <v>87375.832790476881</v>
      </c>
      <c r="EE79" s="25">
        <v>90755.283525633306</v>
      </c>
      <c r="EF79" s="25">
        <v>97699.492335210249</v>
      </c>
      <c r="EG79" s="25">
        <v>107254.71320356603</v>
      </c>
      <c r="EH79" s="25">
        <v>113797.79310157326</v>
      </c>
      <c r="EI79" s="25">
        <v>166519.0864200838</v>
      </c>
      <c r="EJ79" s="25">
        <v>185568.02813561886</v>
      </c>
      <c r="EK79" s="25">
        <v>215456.80764013997</v>
      </c>
      <c r="EL79" s="25">
        <v>240109.74447377678</v>
      </c>
      <c r="EM79" s="25">
        <v>274125.31155868864</v>
      </c>
      <c r="EN79" s="25">
        <v>300584.16956750868</v>
      </c>
      <c r="EO79" s="26">
        <v>335320.2917230571</v>
      </c>
      <c r="EP79" s="24">
        <v>59064.933642667733</v>
      </c>
      <c r="EQ79" s="25">
        <v>66411.533422385226</v>
      </c>
      <c r="ER79" s="25">
        <v>71309.266608863574</v>
      </c>
      <c r="ES79" s="25">
        <v>73602.304448274459</v>
      </c>
      <c r="ET79" s="25">
        <v>89894.574538633344</v>
      </c>
      <c r="EU79" s="25">
        <v>93151.847444968444</v>
      </c>
      <c r="EV79" s="25">
        <v>99999.492335210249</v>
      </c>
      <c r="EW79" s="25">
        <v>109754.71320356603</v>
      </c>
      <c r="EX79" s="25">
        <v>116450.30574420159</v>
      </c>
      <c r="EY79" s="25">
        <v>170269.0864200838</v>
      </c>
      <c r="EZ79" s="25">
        <v>189747.00917898735</v>
      </c>
      <c r="FA79" s="25">
        <v>220271.48764013997</v>
      </c>
      <c r="FB79" s="25">
        <v>245479.96447377678</v>
      </c>
      <c r="FC79" s="25">
        <v>280699.20155868866</v>
      </c>
      <c r="FD79" s="25">
        <v>307674.71176750871</v>
      </c>
      <c r="FE79" s="26">
        <v>343097.8517230571</v>
      </c>
    </row>
    <row r="80" spans="1:161">
      <c r="A80" s="12">
        <v>71</v>
      </c>
      <c r="B80" s="24">
        <v>37654.756134815812</v>
      </c>
      <c r="C80" s="25">
        <v>43302.969555038173</v>
      </c>
      <c r="D80" s="25">
        <v>47068.445168519764</v>
      </c>
      <c r="E80" s="25">
        <v>48847.763846951624</v>
      </c>
      <c r="F80" s="25">
        <v>58617.316616341937</v>
      </c>
      <c r="G80" s="25">
        <v>63877.84503062904</v>
      </c>
      <c r="H80" s="25">
        <v>67635.365326548403</v>
      </c>
      <c r="I80" s="25">
        <v>71392.885622467758</v>
      </c>
      <c r="J80" s="25">
        <v>75798.737603327099</v>
      </c>
      <c r="K80" s="25">
        <v>97827.997507623775</v>
      </c>
      <c r="L80" s="25">
        <v>109019.0258920161</v>
      </c>
      <c r="M80" s="25">
        <v>120716.0483423176</v>
      </c>
      <c r="N80" s="25">
        <v>135221.10350180202</v>
      </c>
      <c r="O80" s="25">
        <v>168608.47530400002</v>
      </c>
      <c r="P80" s="25">
        <v>184624.68600799999</v>
      </c>
      <c r="Q80" s="26">
        <v>205232.09331991579</v>
      </c>
      <c r="R80" s="24">
        <v>39571.582249049774</v>
      </c>
      <c r="S80" s="25">
        <v>45507.319586407226</v>
      </c>
      <c r="T80" s="25">
        <v>49464.477811312216</v>
      </c>
      <c r="U80" s="25">
        <v>51334.373215195475</v>
      </c>
      <c r="V80" s="25">
        <v>61601.24785823455</v>
      </c>
      <c r="W80" s="25">
        <v>67129.564973717148</v>
      </c>
      <c r="X80" s="25">
        <v>71078.362913347577</v>
      </c>
      <c r="Y80" s="25">
        <v>75027.160852977991</v>
      </c>
      <c r="Z80" s="25">
        <v>79604.197081212988</v>
      </c>
      <c r="AA80" s="25">
        <v>100344.07662370295</v>
      </c>
      <c r="AB80" s="25">
        <v>111822.93173993882</v>
      </c>
      <c r="AC80" s="25">
        <v>125319.93236039074</v>
      </c>
      <c r="AD80" s="25">
        <v>138893.71146454371</v>
      </c>
      <c r="AE80" s="25">
        <v>177592.11397318434</v>
      </c>
      <c r="AF80" s="25">
        <v>186884.8721028553</v>
      </c>
      <c r="AG80" s="26">
        <v>208571.71615588266</v>
      </c>
      <c r="AH80" s="24">
        <v>41344.570551378005</v>
      </c>
      <c r="AI80" s="25">
        <v>47546.256134084695</v>
      </c>
      <c r="AJ80" s="25">
        <v>51680.713189222508</v>
      </c>
      <c r="AK80" s="25">
        <v>53634.388479813279</v>
      </c>
      <c r="AL80" s="25">
        <v>64361.266175775912</v>
      </c>
      <c r="AM80" s="25">
        <v>70137.27724283273</v>
      </c>
      <c r="AN80" s="25">
        <v>74262.999433587611</v>
      </c>
      <c r="AO80" s="25">
        <v>78388.721624342477</v>
      </c>
      <c r="AP80" s="25">
        <v>83170.830059216067</v>
      </c>
      <c r="AQ80" s="25">
        <v>105389.59845325343</v>
      </c>
      <c r="AR80" s="25">
        <v>114253.09620305484</v>
      </c>
      <c r="AS80" s="25">
        <v>129923.81637846387</v>
      </c>
      <c r="AT80" s="25">
        <v>142566.3194272854</v>
      </c>
      <c r="AU80" s="25">
        <v>188575.75264236866</v>
      </c>
      <c r="AV80" s="25">
        <v>211145.0581977106</v>
      </c>
      <c r="AW80" s="26">
        <v>235647.14816452703</v>
      </c>
      <c r="AX80" s="24">
        <v>43746.208409251063</v>
      </c>
      <c r="AY80" s="25">
        <v>49984.624942055438</v>
      </c>
      <c r="AZ80" s="25">
        <v>54143.569297258378</v>
      </c>
      <c r="BA80" s="25">
        <v>56104.259096441216</v>
      </c>
      <c r="BB80" s="25">
        <v>66880.007923932382</v>
      </c>
      <c r="BC80" s="25">
        <v>72704.890122517725</v>
      </c>
      <c r="BD80" s="25">
        <v>76855.04787903688</v>
      </c>
      <c r="BE80" s="25">
        <v>81005.205635556005</v>
      </c>
      <c r="BF80" s="25">
        <v>85946.932826807548</v>
      </c>
      <c r="BG80" s="25">
        <v>109139.59845325343</v>
      </c>
      <c r="BH80" s="25">
        <v>118432.07724642333</v>
      </c>
      <c r="BI80" s="25">
        <v>134738.49637846387</v>
      </c>
      <c r="BJ80" s="25">
        <v>147936.5394272854</v>
      </c>
      <c r="BK80" s="25">
        <v>195149.64264236868</v>
      </c>
      <c r="BL80" s="25">
        <v>218235.6003977106</v>
      </c>
      <c r="BM80" s="26">
        <v>243424.70816452702</v>
      </c>
      <c r="BN80" s="24">
        <v>46147.846267124121</v>
      </c>
      <c r="BO80" s="25">
        <v>52422.99375002618</v>
      </c>
      <c r="BP80" s="25">
        <v>56606.425405294249</v>
      </c>
      <c r="BQ80" s="25">
        <v>58574.129713069146</v>
      </c>
      <c r="BR80" s="25">
        <v>69398.749672088845</v>
      </c>
      <c r="BS80" s="25">
        <v>75272.50300220272</v>
      </c>
      <c r="BT80" s="25">
        <v>79447.096324486149</v>
      </c>
      <c r="BU80" s="25">
        <v>83621.689646769548</v>
      </c>
      <c r="BV80" s="25">
        <v>88723.035594399058</v>
      </c>
      <c r="BW80" s="25">
        <v>112889.59845325343</v>
      </c>
      <c r="BX80" s="25">
        <v>122611.05828979184</v>
      </c>
      <c r="BY80" s="25">
        <v>139553.17637846386</v>
      </c>
      <c r="BZ80" s="25">
        <v>153306.7594272854</v>
      </c>
      <c r="CA80" s="25">
        <v>201723.53264236869</v>
      </c>
      <c r="CB80" s="25">
        <v>225326.1425977106</v>
      </c>
      <c r="CC80" s="26">
        <v>251202.26816452702</v>
      </c>
      <c r="CD80" s="24">
        <v>51673.53034542063</v>
      </c>
      <c r="CE80" s="25">
        <v>59424.559897233717</v>
      </c>
      <c r="CF80" s="25">
        <v>64591.912931775783</v>
      </c>
      <c r="CG80" s="25">
        <v>67700.646727552259</v>
      </c>
      <c r="CH80" s="25">
        <v>80618.230083033806</v>
      </c>
      <c r="CI80" s="25">
        <v>87659.411516898748</v>
      </c>
      <c r="CJ80" s="25">
        <v>97090.337536883235</v>
      </c>
      <c r="CK80" s="25">
        <v>106578.70792311386</v>
      </c>
      <c r="CL80" s="25">
        <v>113080.54808042012</v>
      </c>
      <c r="CM80" s="25">
        <v>168394.3585185199</v>
      </c>
      <c r="CN80" s="25">
        <v>187657.82188242482</v>
      </c>
      <c r="CO80" s="25">
        <v>208253.08459905582</v>
      </c>
      <c r="CP80" s="25">
        <v>233636.93112815355</v>
      </c>
      <c r="CQ80" s="25">
        <v>270945.20500000002</v>
      </c>
      <c r="CR80" s="25">
        <v>295292.435</v>
      </c>
      <c r="CS80" s="26">
        <v>321868.75414999999</v>
      </c>
      <c r="CT80" s="24">
        <v>54047.95117279089</v>
      </c>
      <c r="CU80" s="25">
        <v>61758.819394049155</v>
      </c>
      <c r="CV80" s="25">
        <v>66899.398208221348</v>
      </c>
      <c r="CW80" s="25">
        <v>69322.91905731977</v>
      </c>
      <c r="CX80" s="25">
        <v>86577.211964817878</v>
      </c>
      <c r="CY80" s="25">
        <v>89841.792325672184</v>
      </c>
      <c r="CZ80" s="25">
        <v>98883.987002089532</v>
      </c>
      <c r="DA80" s="25">
        <v>108561.93370792994</v>
      </c>
      <c r="DB80" s="25">
        <v>115184.76066738456</v>
      </c>
      <c r="DC80" s="25">
        <v>171527.85525852931</v>
      </c>
      <c r="DD80" s="25">
        <v>191149.77480934651</v>
      </c>
      <c r="DE80" s="25">
        <v>213368.51128580375</v>
      </c>
      <c r="DF80" s="25">
        <v>238227.69108158068</v>
      </c>
      <c r="DG80" s="25">
        <v>279493.2602416919</v>
      </c>
      <c r="DH80" s="25">
        <v>306593.36547427654</v>
      </c>
      <c r="DI80" s="26">
        <v>338566.86832983431</v>
      </c>
      <c r="DJ80" s="24">
        <v>56690.114203859972</v>
      </c>
      <c r="DK80" s="25">
        <v>64400.982425118236</v>
      </c>
      <c r="DL80" s="25">
        <v>69541.561239290415</v>
      </c>
      <c r="DM80" s="25">
        <v>71959.499992494224</v>
      </c>
      <c r="DN80" s="25">
        <v>88753.925357933011</v>
      </c>
      <c r="DO80" s="25">
        <v>92478.373260846653</v>
      </c>
      <c r="DP80" s="25">
        <v>100267.44758717866</v>
      </c>
      <c r="DQ80" s="25">
        <v>110101.06260660982</v>
      </c>
      <c r="DR80" s="25">
        <v>116817.78421233775</v>
      </c>
      <c r="DS80" s="25">
        <v>173959.67891844353</v>
      </c>
      <c r="DT80" s="25">
        <v>193859.78680283891</v>
      </c>
      <c r="DU80" s="25">
        <v>216949.3099665273</v>
      </c>
      <c r="DV80" s="25">
        <v>241441.22304897968</v>
      </c>
      <c r="DW80" s="25">
        <v>288041.31548338378</v>
      </c>
      <c r="DX80" s="25">
        <v>315970.25357005396</v>
      </c>
      <c r="DY80" s="26">
        <v>351925.35967370175</v>
      </c>
      <c r="DZ80" s="24">
        <v>59091.752061733023</v>
      </c>
      <c r="EA80" s="25">
        <v>66802.620282991295</v>
      </c>
      <c r="EB80" s="25">
        <v>71943.199097163466</v>
      </c>
      <c r="EC80" s="25">
        <v>74356.063911829362</v>
      </c>
      <c r="ED80" s="25">
        <v>91272.667106089473</v>
      </c>
      <c r="EE80" s="25">
        <v>94874.937180181791</v>
      </c>
      <c r="EF80" s="25">
        <v>102567.44758717866</v>
      </c>
      <c r="EG80" s="25">
        <v>112601.06260660982</v>
      </c>
      <c r="EH80" s="25">
        <v>119470.29685496607</v>
      </c>
      <c r="EI80" s="25">
        <v>177709.67891844353</v>
      </c>
      <c r="EJ80" s="25">
        <v>198038.76784620743</v>
      </c>
      <c r="EK80" s="25">
        <v>221763.9899665273</v>
      </c>
      <c r="EL80" s="25">
        <v>246811.44304897968</v>
      </c>
      <c r="EM80" s="25">
        <v>294615.20548338379</v>
      </c>
      <c r="EN80" s="25">
        <v>323060.79577005398</v>
      </c>
      <c r="EO80" s="26">
        <v>359702.91967370175</v>
      </c>
      <c r="EP80" s="24">
        <v>61493.389919606081</v>
      </c>
      <c r="EQ80" s="25">
        <v>69204.258140864345</v>
      </c>
      <c r="ER80" s="25">
        <v>74344.836955036531</v>
      </c>
      <c r="ES80" s="25">
        <v>76752.627831164486</v>
      </c>
      <c r="ET80" s="25">
        <v>93791.408854245936</v>
      </c>
      <c r="EU80" s="25">
        <v>97271.501099516914</v>
      </c>
      <c r="EV80" s="25">
        <v>104867.44758717866</v>
      </c>
      <c r="EW80" s="25">
        <v>115101.06260660982</v>
      </c>
      <c r="EX80" s="25">
        <v>122122.80949759438</v>
      </c>
      <c r="EY80" s="25">
        <v>181459.67891844353</v>
      </c>
      <c r="EZ80" s="25">
        <v>202217.74888957592</v>
      </c>
      <c r="FA80" s="25">
        <v>226578.66996652729</v>
      </c>
      <c r="FB80" s="25">
        <v>252181.66304897968</v>
      </c>
      <c r="FC80" s="25">
        <v>301189.0954833838</v>
      </c>
      <c r="FD80" s="25">
        <v>330151.33797005401</v>
      </c>
      <c r="FE80" s="26">
        <v>367480.47967370175</v>
      </c>
    </row>
    <row r="81" spans="1:161">
      <c r="A81" s="12">
        <v>72</v>
      </c>
      <c r="B81" s="24">
        <v>39451.85395022278</v>
      </c>
      <c r="C81" s="25">
        <v>45369.632042756195</v>
      </c>
      <c r="D81" s="25">
        <v>49314.817437778474</v>
      </c>
      <c r="E81" s="25">
        <v>51179.055261576039</v>
      </c>
      <c r="F81" s="25">
        <v>61414.866313891238</v>
      </c>
      <c r="G81" s="25">
        <v>66926.456880522514</v>
      </c>
      <c r="H81" s="25">
        <v>70863.307285259129</v>
      </c>
      <c r="I81" s="25">
        <v>74800.157689995744</v>
      </c>
      <c r="J81" s="25">
        <v>78987.568678980489</v>
      </c>
      <c r="K81" s="25">
        <v>99924.623623904263</v>
      </c>
      <c r="L81" s="25">
        <v>111355.49543734075</v>
      </c>
      <c r="M81" s="25">
        <v>129417.44865861326</v>
      </c>
      <c r="N81" s="25">
        <v>145059.46653658757</v>
      </c>
      <c r="O81" s="25">
        <v>182130.868388</v>
      </c>
      <c r="P81" s="25">
        <v>199413.69807599997</v>
      </c>
      <c r="Q81" s="26">
        <v>221718.80607049275</v>
      </c>
      <c r="R81" s="24">
        <v>41298.587577854312</v>
      </c>
      <c r="S81" s="25">
        <v>47493.375714532449</v>
      </c>
      <c r="T81" s="25">
        <v>51623.234472317883</v>
      </c>
      <c r="U81" s="25">
        <v>53574.736906885162</v>
      </c>
      <c r="V81" s="25">
        <v>64289.684288262179</v>
      </c>
      <c r="W81" s="25">
        <v>70059.271339772909</v>
      </c>
      <c r="X81" s="25">
        <v>74180.40494799483</v>
      </c>
      <c r="Y81" s="25">
        <v>78301.538556216779</v>
      </c>
      <c r="Z81" s="25">
        <v>83078.328383045446</v>
      </c>
      <c r="AA81" s="25">
        <v>104681.68912250019</v>
      </c>
      <c r="AB81" s="25">
        <v>116656.745181526</v>
      </c>
      <c r="AC81" s="25">
        <v>135679.15999109863</v>
      </c>
      <c r="AD81" s="25">
        <v>150204.93847985071</v>
      </c>
      <c r="AE81" s="25">
        <v>191566.08913071905</v>
      </c>
      <c r="AF81" s="25">
        <v>201383.27701844371</v>
      </c>
      <c r="AG81" s="26">
        <v>223526.65694973696</v>
      </c>
      <c r="AH81" s="24">
        <v>43006.748763316187</v>
      </c>
      <c r="AI81" s="25">
        <v>49457.761077813615</v>
      </c>
      <c r="AJ81" s="25">
        <v>53758.435954145243</v>
      </c>
      <c r="AK81" s="25">
        <v>55790.654967839531</v>
      </c>
      <c r="AL81" s="25">
        <v>66948.785961407426</v>
      </c>
      <c r="AM81" s="25">
        <v>72957.010342559384</v>
      </c>
      <c r="AN81" s="25">
        <v>77248.599186239357</v>
      </c>
      <c r="AO81" s="25">
        <v>81540.188029919314</v>
      </c>
      <c r="AP81" s="25">
        <v>86514.551852660457</v>
      </c>
      <c r="AQ81" s="25">
        <v>108254.4172257402</v>
      </c>
      <c r="AR81" s="25">
        <v>120638.17531927263</v>
      </c>
      <c r="AS81" s="25">
        <v>141940.871323584</v>
      </c>
      <c r="AT81" s="25">
        <v>155350.41042311385</v>
      </c>
      <c r="AU81" s="25">
        <v>203001.30987343809</v>
      </c>
      <c r="AV81" s="25">
        <v>227352.85596088745</v>
      </c>
      <c r="AW81" s="26">
        <v>252351.75727256612</v>
      </c>
      <c r="AX81" s="24">
        <v>45408.386621189253</v>
      </c>
      <c r="AY81" s="25">
        <v>51896.129885784358</v>
      </c>
      <c r="AZ81" s="25">
        <v>56221.292062181114</v>
      </c>
      <c r="BA81" s="25">
        <v>58260.525584467468</v>
      </c>
      <c r="BB81" s="25">
        <v>69467.527709563888</v>
      </c>
      <c r="BC81" s="25">
        <v>75524.62322224438</v>
      </c>
      <c r="BD81" s="25">
        <v>79840.647631688626</v>
      </c>
      <c r="BE81" s="25">
        <v>84156.672041132842</v>
      </c>
      <c r="BF81" s="25">
        <v>89290.654620251953</v>
      </c>
      <c r="BG81" s="25">
        <v>112004.4172257402</v>
      </c>
      <c r="BH81" s="25">
        <v>124817.15636264114</v>
      </c>
      <c r="BI81" s="25">
        <v>146755.55132358399</v>
      </c>
      <c r="BJ81" s="25">
        <v>160720.63042311385</v>
      </c>
      <c r="BK81" s="25">
        <v>209575.1998734381</v>
      </c>
      <c r="BL81" s="25">
        <v>234443.39816088745</v>
      </c>
      <c r="BM81" s="26">
        <v>260129.31727256611</v>
      </c>
      <c r="BN81" s="24">
        <v>47810.024479062311</v>
      </c>
      <c r="BO81" s="25">
        <v>54334.4986937551</v>
      </c>
      <c r="BP81" s="25">
        <v>58684.148170216984</v>
      </c>
      <c r="BQ81" s="25">
        <v>60730.396201095406</v>
      </c>
      <c r="BR81" s="25">
        <v>71986.269457720351</v>
      </c>
      <c r="BS81" s="25">
        <v>78092.236101929375</v>
      </c>
      <c r="BT81" s="25">
        <v>82432.696077137894</v>
      </c>
      <c r="BU81" s="25">
        <v>86773.156052346385</v>
      </c>
      <c r="BV81" s="25">
        <v>92066.757387843449</v>
      </c>
      <c r="BW81" s="25">
        <v>115754.4172257402</v>
      </c>
      <c r="BX81" s="25">
        <v>128996.13740600963</v>
      </c>
      <c r="BY81" s="25">
        <v>151570.23132358398</v>
      </c>
      <c r="BZ81" s="25">
        <v>166090.85042311385</v>
      </c>
      <c r="CA81" s="25">
        <v>216149.08987343812</v>
      </c>
      <c r="CB81" s="25">
        <v>241533.94036088744</v>
      </c>
      <c r="CC81" s="26">
        <v>267906.87727256614</v>
      </c>
      <c r="CD81" s="24">
        <v>54202.86557019726</v>
      </c>
      <c r="CE81" s="25">
        <v>62333.295405726836</v>
      </c>
      <c r="CF81" s="25">
        <v>67753.581962746583</v>
      </c>
      <c r="CG81" s="25">
        <v>71255.399095857356</v>
      </c>
      <c r="CH81" s="25">
        <v>84513.761682372395</v>
      </c>
      <c r="CI81" s="25">
        <v>91950.197067078028</v>
      </c>
      <c r="CJ81" s="25">
        <v>102193.16948288129</v>
      </c>
      <c r="CK81" s="25">
        <v>112180.35182345055</v>
      </c>
      <c r="CL81" s="25">
        <v>119023.92058647805</v>
      </c>
      <c r="CM81" s="25">
        <v>177244.95588105186</v>
      </c>
      <c r="CN81" s="25">
        <v>197520.88284256039</v>
      </c>
      <c r="CO81" s="25">
        <v>223480.5351525732</v>
      </c>
      <c r="CP81" s="25">
        <v>250854.06643902825</v>
      </c>
      <c r="CQ81" s="25">
        <v>294088.12000000005</v>
      </c>
      <c r="CR81" s="25">
        <v>321272.94</v>
      </c>
      <c r="CS81" s="26">
        <v>356612.96340000001</v>
      </c>
      <c r="CT81" s="24">
        <v>56564.180852379337</v>
      </c>
      <c r="CU81" s="25">
        <v>64652.483525575859</v>
      </c>
      <c r="CV81" s="25">
        <v>70044.68530770691</v>
      </c>
      <c r="CW81" s="25">
        <v>72587.106793210653</v>
      </c>
      <c r="CX81" s="25">
        <v>90633.284397909069</v>
      </c>
      <c r="CY81" s="25">
        <v>94110.345518760223</v>
      </c>
      <c r="CZ81" s="25">
        <v>103995.05315541488</v>
      </c>
      <c r="DA81" s="25">
        <v>114172.73548754725</v>
      </c>
      <c r="DB81" s="25">
        <v>121137.84972967111</v>
      </c>
      <c r="DC81" s="25">
        <v>180392.92207032465</v>
      </c>
      <c r="DD81" s="25">
        <v>201028.96045059664</v>
      </c>
      <c r="DE81" s="25">
        <v>230437.99218866805</v>
      </c>
      <c r="DF81" s="25">
        <v>257285.90636810716</v>
      </c>
      <c r="DG81" s="25">
        <v>301852.72106102726</v>
      </c>
      <c r="DH81" s="25">
        <v>331120.83471221867</v>
      </c>
      <c r="DI81" s="26">
        <v>365652.21779622108</v>
      </c>
      <c r="DJ81" s="24">
        <v>59206.343883448419</v>
      </c>
      <c r="DK81" s="25">
        <v>67294.646556644933</v>
      </c>
      <c r="DL81" s="25">
        <v>72686.848338775977</v>
      </c>
      <c r="DM81" s="25">
        <v>75223.687728385092</v>
      </c>
      <c r="DN81" s="25">
        <v>92789.090081581671</v>
      </c>
      <c r="DO81" s="25">
        <v>96746.926453934706</v>
      </c>
      <c r="DP81" s="25">
        <v>105384.97152280764</v>
      </c>
      <c r="DQ81" s="25">
        <v>115719.12731225602</v>
      </c>
      <c r="DR81" s="25">
        <v>122778.57927586994</v>
      </c>
      <c r="DS81" s="25">
        <v>182836.22115336452</v>
      </c>
      <c r="DT81" s="25">
        <v>203751.76059761082</v>
      </c>
      <c r="DU81" s="25">
        <v>235308.21211393445</v>
      </c>
      <c r="DV81" s="25">
        <v>261788.1943184624</v>
      </c>
      <c r="DW81" s="25">
        <v>313057</v>
      </c>
      <c r="DX81" s="25">
        <v>343411.49812442996</v>
      </c>
      <c r="DY81" s="26">
        <v>372883.62131319795</v>
      </c>
      <c r="DZ81" s="24">
        <v>61607.98174132147</v>
      </c>
      <c r="EA81" s="25">
        <v>69696.284414517984</v>
      </c>
      <c r="EB81" s="25">
        <v>75088.486196649028</v>
      </c>
      <c r="EC81" s="25">
        <v>77620.25164772023</v>
      </c>
      <c r="ED81" s="25">
        <v>95307.831829738134</v>
      </c>
      <c r="EE81" s="25">
        <v>99143.490373269829</v>
      </c>
      <c r="EF81" s="25">
        <v>107684.97152280764</v>
      </c>
      <c r="EG81" s="25">
        <v>118219.12731225602</v>
      </c>
      <c r="EH81" s="25">
        <v>125431.09191849826</v>
      </c>
      <c r="EI81" s="25">
        <v>186586.22115336452</v>
      </c>
      <c r="EJ81" s="25">
        <v>207930.74164097931</v>
      </c>
      <c r="EK81" s="25">
        <v>240122.89211393445</v>
      </c>
      <c r="EL81" s="25">
        <v>267158.41431846237</v>
      </c>
      <c r="EM81" s="25">
        <v>319630.89</v>
      </c>
      <c r="EN81" s="25">
        <v>350502.04032442998</v>
      </c>
      <c r="EO81" s="26">
        <v>380661.18131319794</v>
      </c>
      <c r="EP81" s="24">
        <v>64009.619599194521</v>
      </c>
      <c r="EQ81" s="25">
        <v>72097.92227239105</v>
      </c>
      <c r="ER81" s="25">
        <v>77490.124054522079</v>
      </c>
      <c r="ES81" s="25">
        <v>80016.815567055368</v>
      </c>
      <c r="ET81" s="25">
        <v>97826.573577894596</v>
      </c>
      <c r="EU81" s="25">
        <v>101540.05429260497</v>
      </c>
      <c r="EV81" s="25">
        <v>109984.97152280764</v>
      </c>
      <c r="EW81" s="25">
        <v>120719.12731225602</v>
      </c>
      <c r="EX81" s="25">
        <v>128083.60456112657</v>
      </c>
      <c r="EY81" s="25">
        <v>190336.22115336452</v>
      </c>
      <c r="EZ81" s="25">
        <v>212109.72268434783</v>
      </c>
      <c r="FA81" s="25">
        <v>244937.57211393444</v>
      </c>
      <c r="FB81" s="25">
        <v>272528.63431846234</v>
      </c>
      <c r="FC81" s="25">
        <v>326204.78000000003</v>
      </c>
      <c r="FD81" s="25">
        <v>357592.58252443001</v>
      </c>
      <c r="FE81" s="26">
        <v>388438.74131319794</v>
      </c>
    </row>
    <row r="82" spans="1:161">
      <c r="A82" s="12">
        <v>73</v>
      </c>
      <c r="B82" s="24">
        <v>41310.563557973961</v>
      </c>
      <c r="C82" s="25">
        <v>47507.148091670046</v>
      </c>
      <c r="D82" s="25">
        <v>51638.204447467448</v>
      </c>
      <c r="E82" s="25">
        <v>53590.272788902985</v>
      </c>
      <c r="F82" s="25">
        <v>64308.327346683574</v>
      </c>
      <c r="G82" s="25">
        <v>70079.587493180821</v>
      </c>
      <c r="H82" s="25">
        <v>74201.916169250268</v>
      </c>
      <c r="I82" s="25">
        <v>78324.244845319743</v>
      </c>
      <c r="J82" s="25">
        <v>82683.040650971365</v>
      </c>
      <c r="K82" s="25">
        <v>104477.01967922947</v>
      </c>
      <c r="L82" s="25">
        <v>116428.66258856998</v>
      </c>
      <c r="M82" s="25">
        <v>138799.07298256687</v>
      </c>
      <c r="N82" s="25">
        <v>155667.7750788324</v>
      </c>
      <c r="O82" s="25">
        <v>196714.76147200004</v>
      </c>
      <c r="P82" s="25">
        <v>215366.51014400003</v>
      </c>
      <c r="Q82" s="26">
        <v>239504.53440760015</v>
      </c>
      <c r="R82" s="24">
        <v>43084.801644649298</v>
      </c>
      <c r="S82" s="25">
        <v>49547.521891346689</v>
      </c>
      <c r="T82" s="25">
        <v>53856.002055811623</v>
      </c>
      <c r="U82" s="25">
        <v>55891.909340628015</v>
      </c>
      <c r="V82" s="25">
        <v>67070.29120875361</v>
      </c>
      <c r="W82" s="25">
        <v>73089.419906975105</v>
      </c>
      <c r="X82" s="25">
        <v>77388.797548561852</v>
      </c>
      <c r="Y82" s="25">
        <v>81688.175190148628</v>
      </c>
      <c r="Z82" s="25">
        <v>86671.566978042421</v>
      </c>
      <c r="AA82" s="25">
        <v>109231.3464657205</v>
      </c>
      <c r="AB82" s="25">
        <v>121726.86032583</v>
      </c>
      <c r="AC82" s="25">
        <v>146876.26144240942</v>
      </c>
      <c r="AD82" s="25">
        <v>162427.91307051163</v>
      </c>
      <c r="AE82" s="25">
        <v>205963.07409413668</v>
      </c>
      <c r="AF82" s="25">
        <v>217037.74144183926</v>
      </c>
      <c r="AG82" s="26">
        <v>242347.9662415839</v>
      </c>
      <c r="AH82" s="24">
        <v>44725.913177093265</v>
      </c>
      <c r="AI82" s="25">
        <v>51434.800153657241</v>
      </c>
      <c r="AJ82" s="25">
        <v>55907.391471366573</v>
      </c>
      <c r="AK82" s="25">
        <v>58020.847005137577</v>
      </c>
      <c r="AL82" s="25">
        <v>69625.016406165072</v>
      </c>
      <c r="AM82" s="25">
        <v>75873.415314410653</v>
      </c>
      <c r="AN82" s="25">
        <v>80336.557391728929</v>
      </c>
      <c r="AO82" s="25">
        <v>84799.699469047206</v>
      </c>
      <c r="AP82" s="25">
        <v>89972.909973091795</v>
      </c>
      <c r="AQ82" s="25">
        <v>112795.57860928075</v>
      </c>
      <c r="AR82" s="25">
        <v>125698.82260905745</v>
      </c>
      <c r="AS82" s="25">
        <v>154953.44990225197</v>
      </c>
      <c r="AT82" s="25">
        <v>169188.05106219085</v>
      </c>
      <c r="AU82" s="25">
        <v>217211.38671627332</v>
      </c>
      <c r="AV82" s="25">
        <v>244708.97273967849</v>
      </c>
      <c r="AW82" s="26">
        <v>273246.12516952713</v>
      </c>
      <c r="AX82" s="24">
        <v>47127.551034966324</v>
      </c>
      <c r="AY82" s="25">
        <v>53873.168961627984</v>
      </c>
      <c r="AZ82" s="25">
        <v>58370.247579402443</v>
      </c>
      <c r="BA82" s="25">
        <v>60490.717621765514</v>
      </c>
      <c r="BB82" s="25">
        <v>72143.758154321535</v>
      </c>
      <c r="BC82" s="25">
        <v>78441.028194095648</v>
      </c>
      <c r="BD82" s="25">
        <v>82928.605837178198</v>
      </c>
      <c r="BE82" s="25">
        <v>87416.183480260734</v>
      </c>
      <c r="BF82" s="25">
        <v>92749.012740683291</v>
      </c>
      <c r="BG82" s="25">
        <v>116545.57860928075</v>
      </c>
      <c r="BH82" s="25">
        <v>129877.80365242595</v>
      </c>
      <c r="BI82" s="25">
        <v>159768.12990225197</v>
      </c>
      <c r="BJ82" s="25">
        <v>174558.27106219085</v>
      </c>
      <c r="BK82" s="25">
        <v>223785.27671627334</v>
      </c>
      <c r="BL82" s="25">
        <v>251799.51493967848</v>
      </c>
      <c r="BM82" s="26">
        <v>281023.68516952713</v>
      </c>
      <c r="BN82" s="24">
        <v>49529.188892839382</v>
      </c>
      <c r="BO82" s="25">
        <v>56311.537769598726</v>
      </c>
      <c r="BP82" s="25">
        <v>60833.103687438306</v>
      </c>
      <c r="BQ82" s="25">
        <v>62960.588238393451</v>
      </c>
      <c r="BR82" s="25">
        <v>74662.499902477997</v>
      </c>
      <c r="BS82" s="25">
        <v>81008.641073780644</v>
      </c>
      <c r="BT82" s="25">
        <v>85520.654282627467</v>
      </c>
      <c r="BU82" s="25">
        <v>90032.667491474276</v>
      </c>
      <c r="BV82" s="25">
        <v>95525.115508274801</v>
      </c>
      <c r="BW82" s="25">
        <v>120295.57860928075</v>
      </c>
      <c r="BX82" s="25">
        <v>134056.78469579446</v>
      </c>
      <c r="BY82" s="25">
        <v>164582.80990225196</v>
      </c>
      <c r="BZ82" s="25">
        <v>179928.49106219085</v>
      </c>
      <c r="CA82" s="25">
        <v>230359.16671627335</v>
      </c>
      <c r="CB82" s="25">
        <v>258890.05713967848</v>
      </c>
      <c r="CC82" s="26">
        <v>288801.24516952713</v>
      </c>
      <c r="CD82" s="24">
        <v>56821.987515518173</v>
      </c>
      <c r="CE82" s="25">
        <v>65345.285642845898</v>
      </c>
      <c r="CF82" s="25">
        <v>71027.484394397703</v>
      </c>
      <c r="CG82" s="25">
        <v>75235.375018072955</v>
      </c>
      <c r="CH82" s="25">
        <v>88545.151435214211</v>
      </c>
      <c r="CI82" s="25">
        <v>96393.297565207104</v>
      </c>
      <c r="CJ82" s="25">
        <v>108087.49963797191</v>
      </c>
      <c r="CK82" s="25">
        <v>118678.68789320081</v>
      </c>
      <c r="CL82" s="25">
        <v>125918.68801890213</v>
      </c>
      <c r="CM82" s="25">
        <v>187512.3268712573</v>
      </c>
      <c r="CN82" s="25">
        <v>208962.78917144041</v>
      </c>
      <c r="CO82" s="25">
        <v>239898.37771949204</v>
      </c>
      <c r="CP82" s="25">
        <v>269418.60638795671</v>
      </c>
      <c r="CQ82" s="25">
        <v>319217.63500000001</v>
      </c>
      <c r="CR82" s="25">
        <v>349254.34500000003</v>
      </c>
      <c r="CS82" s="26">
        <v>380687.23605000007</v>
      </c>
      <c r="CT82" s="24">
        <v>59169.73202990659</v>
      </c>
      <c r="CU82" s="25">
        <v>67648.867379732226</v>
      </c>
      <c r="CV82" s="25">
        <v>73301.624279615964</v>
      </c>
      <c r="CW82" s="25">
        <v>75967.167154119976</v>
      </c>
      <c r="CX82" s="25">
        <v>94830.813907443633</v>
      </c>
      <c r="CY82" s="25">
        <v>98530.424452257066</v>
      </c>
      <c r="CZ82" s="25">
        <v>109896.32427183611</v>
      </c>
      <c r="DA82" s="25">
        <v>120678.66593891218</v>
      </c>
      <c r="DB82" s="25">
        <v>128040.67483939351</v>
      </c>
      <c r="DC82" s="25">
        <v>190672.29218348124</v>
      </c>
      <c r="DD82" s="25">
        <v>212484.23854143664</v>
      </c>
      <c r="DE82" s="25">
        <v>248873.03156376153</v>
      </c>
      <c r="DF82" s="25">
        <v>277868.77887755574</v>
      </c>
      <c r="DG82" s="25">
        <v>326000.93874590949</v>
      </c>
      <c r="DH82" s="25">
        <v>357610.50148919621</v>
      </c>
      <c r="DI82" s="26">
        <v>394904.39521991881</v>
      </c>
      <c r="DJ82" s="24">
        <v>61811.895060975672</v>
      </c>
      <c r="DK82" s="25">
        <v>70291.030410801293</v>
      </c>
      <c r="DL82" s="25">
        <v>75943.787310685046</v>
      </c>
      <c r="DM82" s="25">
        <v>78603.74808929443</v>
      </c>
      <c r="DN82" s="25">
        <v>96964.98271731539</v>
      </c>
      <c r="DO82" s="25">
        <v>101167.00538743153</v>
      </c>
      <c r="DP82" s="25">
        <v>111289.55715777978</v>
      </c>
      <c r="DQ82" s="25">
        <v>122228.66633096991</v>
      </c>
      <c r="DR82" s="25">
        <v>129685.23309379831</v>
      </c>
      <c r="DS82" s="25">
        <v>193121.29280293247</v>
      </c>
      <c r="DT82" s="25">
        <v>215213.39245180582</v>
      </c>
      <c r="DU82" s="25">
        <v>255155.28925475018</v>
      </c>
      <c r="DV82" s="25">
        <v>283783.89962027507</v>
      </c>
      <c r="DW82" s="25">
        <v>338210.88548854657</v>
      </c>
      <c r="DX82" s="25">
        <v>371004.34383390821</v>
      </c>
      <c r="DY82" s="26">
        <v>406278.1225558538</v>
      </c>
      <c r="DZ82" s="24">
        <v>64213.53291884873</v>
      </c>
      <c r="EA82" s="25">
        <v>72692.668268674344</v>
      </c>
      <c r="EB82" s="25">
        <v>78345.425168558097</v>
      </c>
      <c r="EC82" s="25">
        <v>81000.312008629553</v>
      </c>
      <c r="ED82" s="25">
        <v>99483.724465471852</v>
      </c>
      <c r="EE82" s="25">
        <v>103563.56930676666</v>
      </c>
      <c r="EF82" s="25">
        <v>113589.55715777978</v>
      </c>
      <c r="EG82" s="25">
        <v>124728.66633096991</v>
      </c>
      <c r="EH82" s="25">
        <v>132337.74573642662</v>
      </c>
      <c r="EI82" s="25">
        <v>196871.29280293247</v>
      </c>
      <c r="EJ82" s="25">
        <v>219392.37349517431</v>
      </c>
      <c r="EK82" s="25">
        <v>259969.96925475018</v>
      </c>
      <c r="EL82" s="25">
        <v>289154.11962027504</v>
      </c>
      <c r="EM82" s="25">
        <v>344784.77548854658</v>
      </c>
      <c r="EN82" s="25">
        <v>378094.88603390823</v>
      </c>
      <c r="EO82" s="26">
        <v>414055.6825558538</v>
      </c>
      <c r="EP82" s="24">
        <v>66615.170776721789</v>
      </c>
      <c r="EQ82" s="25">
        <v>75094.30612654741</v>
      </c>
      <c r="ER82" s="25">
        <v>80747.063026431148</v>
      </c>
      <c r="ES82" s="25">
        <v>83396.875927964691</v>
      </c>
      <c r="ET82" s="25">
        <v>102002.46621362833</v>
      </c>
      <c r="EU82" s="25">
        <v>105960.1332261018</v>
      </c>
      <c r="EV82" s="25">
        <v>115889.55715777978</v>
      </c>
      <c r="EW82" s="25">
        <v>127228.66633096991</v>
      </c>
      <c r="EX82" s="25">
        <v>134990.25837905495</v>
      </c>
      <c r="EY82" s="25">
        <v>200621.29280293247</v>
      </c>
      <c r="EZ82" s="25">
        <v>223571.3545385428</v>
      </c>
      <c r="FA82" s="25">
        <v>264784.64925475017</v>
      </c>
      <c r="FB82" s="25">
        <v>294524.33962027502</v>
      </c>
      <c r="FC82" s="25">
        <v>351358.6654885466</v>
      </c>
      <c r="FD82" s="25">
        <v>385185.42823390826</v>
      </c>
      <c r="FE82" s="26">
        <v>421833.24255585379</v>
      </c>
    </row>
    <row r="83" spans="1:161">
      <c r="A83" s="12">
        <v>74</v>
      </c>
      <c r="B83" s="24">
        <v>43231.917021595153</v>
      </c>
      <c r="C83" s="25">
        <v>49716.704574834432</v>
      </c>
      <c r="D83" s="25">
        <v>54039.896276993939</v>
      </c>
      <c r="E83" s="25">
        <v>56082.755276944197</v>
      </c>
      <c r="F83" s="25">
        <v>67299.306332333043</v>
      </c>
      <c r="G83" s="25">
        <v>73338.987669850088</v>
      </c>
      <c r="H83" s="25">
        <v>77653.045768076583</v>
      </c>
      <c r="I83" s="25">
        <v>81967.103866303049</v>
      </c>
      <c r="J83" s="25">
        <v>86511.392717510316</v>
      </c>
      <c r="K83" s="25">
        <v>109232.83697354667</v>
      </c>
      <c r="L83" s="25">
        <v>121728.52134021682</v>
      </c>
      <c r="M83" s="25">
        <v>148704.35989144968</v>
      </c>
      <c r="N83" s="25">
        <v>166869.65044431848</v>
      </c>
      <c r="O83" s="25">
        <v>212404.15455599999</v>
      </c>
      <c r="P83" s="25">
        <v>232218.02221200001</v>
      </c>
      <c r="Q83" s="26">
        <v>258294.80756962014</v>
      </c>
      <c r="R83" s="24">
        <v>44931.216259225759</v>
      </c>
      <c r="S83" s="25">
        <v>51670.898698109631</v>
      </c>
      <c r="T83" s="25">
        <v>56164.020324032208</v>
      </c>
      <c r="U83" s="25">
        <v>58287.177145137794</v>
      </c>
      <c r="V83" s="25">
        <v>69944.612574165352</v>
      </c>
      <c r="W83" s="25">
        <v>76221.693189795566</v>
      </c>
      <c r="X83" s="25">
        <v>80705.322200960029</v>
      </c>
      <c r="Y83" s="25">
        <v>85188.951212124448</v>
      </c>
      <c r="Z83" s="25">
        <v>90385.908040962793</v>
      </c>
      <c r="AA83" s="25">
        <v>113984.34541506805</v>
      </c>
      <c r="AB83" s="25">
        <v>127023.57832808967</v>
      </c>
      <c r="AC83" s="25">
        <v>155477.38385579395</v>
      </c>
      <c r="AD83" s="25">
        <v>173560.74468820382</v>
      </c>
      <c r="AE83" s="25">
        <v>222106.98054989998</v>
      </c>
      <c r="AF83" s="25">
        <v>235169.61238780001</v>
      </c>
      <c r="AG83" s="26">
        <v>261749.58544224082</v>
      </c>
      <c r="AH83" s="24">
        <v>46503.018372638719</v>
      </c>
      <c r="AI83" s="25">
        <v>53478.471128534526</v>
      </c>
      <c r="AJ83" s="25">
        <v>58128.772965798395</v>
      </c>
      <c r="AK83" s="25">
        <v>60326.202923853314</v>
      </c>
      <c r="AL83" s="25">
        <v>72391.443508623968</v>
      </c>
      <c r="AM83" s="25">
        <v>78888.111515808152</v>
      </c>
      <c r="AN83" s="25">
        <v>83528.588663796894</v>
      </c>
      <c r="AO83" s="25">
        <v>88169.065811785578</v>
      </c>
      <c r="AP83" s="25">
        <v>93547.824701795747</v>
      </c>
      <c r="AQ83" s="25">
        <v>117539.98359298252</v>
      </c>
      <c r="AR83" s="25">
        <v>130985.96353944484</v>
      </c>
      <c r="AS83" s="25">
        <v>162250.40782013821</v>
      </c>
      <c r="AT83" s="25">
        <v>180251.83893208916</v>
      </c>
      <c r="AU83" s="25">
        <v>233809.80654379996</v>
      </c>
      <c r="AV83" s="25">
        <v>266121.20256360003</v>
      </c>
      <c r="AW83" s="26">
        <v>296199.46957069752</v>
      </c>
      <c r="AX83" s="24">
        <v>48904.656230511784</v>
      </c>
      <c r="AY83" s="25">
        <v>55916.839936505268</v>
      </c>
      <c r="AZ83" s="25">
        <v>60591.629073834258</v>
      </c>
      <c r="BA83" s="25">
        <v>62796.073540481251</v>
      </c>
      <c r="BB83" s="25">
        <v>74910.185256780431</v>
      </c>
      <c r="BC83" s="25">
        <v>81455.724395493147</v>
      </c>
      <c r="BD83" s="25">
        <v>86120.637109246163</v>
      </c>
      <c r="BE83" s="25">
        <v>90785.549822999106</v>
      </c>
      <c r="BF83" s="25">
        <v>96323.927469387228</v>
      </c>
      <c r="BG83" s="25">
        <v>121289.98359298252</v>
      </c>
      <c r="BH83" s="25">
        <v>135164.94458281333</v>
      </c>
      <c r="BI83" s="25">
        <v>167065.0878201382</v>
      </c>
      <c r="BJ83" s="25">
        <v>185622.05893208916</v>
      </c>
      <c r="BK83" s="25">
        <v>240383.69654379995</v>
      </c>
      <c r="BL83" s="25">
        <v>273211.74476360006</v>
      </c>
      <c r="BM83" s="26">
        <v>303977.02957069752</v>
      </c>
      <c r="BN83" s="24">
        <v>51306.294088384842</v>
      </c>
      <c r="BO83" s="25">
        <v>58355.208744476011</v>
      </c>
      <c r="BP83" s="25">
        <v>63054.485181870121</v>
      </c>
      <c r="BQ83" s="25">
        <v>65265.944157109188</v>
      </c>
      <c r="BR83" s="25">
        <v>77428.927004936893</v>
      </c>
      <c r="BS83" s="25">
        <v>84023.337275178143</v>
      </c>
      <c r="BT83" s="25">
        <v>88712.685554695432</v>
      </c>
      <c r="BU83" s="25">
        <v>93402.033834212649</v>
      </c>
      <c r="BV83" s="25">
        <v>99100.030236978739</v>
      </c>
      <c r="BW83" s="25">
        <v>125039.98359298252</v>
      </c>
      <c r="BX83" s="25">
        <v>139343.92562618182</v>
      </c>
      <c r="BY83" s="25">
        <v>171879.76782013819</v>
      </c>
      <c r="BZ83" s="25">
        <v>190992.27893208916</v>
      </c>
      <c r="CA83" s="25">
        <v>246957.58654379996</v>
      </c>
      <c r="CB83" s="25">
        <v>280302.28696360008</v>
      </c>
      <c r="CC83" s="26">
        <v>311754.58957069751</v>
      </c>
      <c r="CD83" s="24">
        <v>59532.45233978059</v>
      </c>
      <c r="CE83" s="25">
        <v>68462.320190747647</v>
      </c>
      <c r="CF83" s="25">
        <v>74415.565424725733</v>
      </c>
      <c r="CG83" s="25">
        <v>78672.346510897827</v>
      </c>
      <c r="CH83" s="25">
        <v>92714.713882209267</v>
      </c>
      <c r="CI83" s="25">
        <v>100991.3528914802</v>
      </c>
      <c r="CJ83" s="25">
        <v>113022.10575857811</v>
      </c>
      <c r="CK83" s="25">
        <v>124096.67418823772</v>
      </c>
      <c r="CL83" s="25">
        <v>131667.19887697109</v>
      </c>
      <c r="CM83" s="25">
        <v>196072.74521741562</v>
      </c>
      <c r="CN83" s="25">
        <v>218502.47610261361</v>
      </c>
      <c r="CO83" s="25">
        <v>257232.62981003695</v>
      </c>
      <c r="CP83" s="25">
        <v>289021.88827755733</v>
      </c>
      <c r="CQ83" s="25">
        <v>346338.15</v>
      </c>
      <c r="CR83" s="25">
        <v>378918.75</v>
      </c>
      <c r="CS83" s="26">
        <v>413021.4375</v>
      </c>
      <c r="CT83" s="24">
        <v>61866.152800661432</v>
      </c>
      <c r="CU83" s="25">
        <v>70749.751266100255</v>
      </c>
      <c r="CV83" s="25">
        <v>76672.150243059514</v>
      </c>
      <c r="CW83" s="25">
        <v>79465.108412065441</v>
      </c>
      <c r="CX83" s="25">
        <v>99172.210419842697</v>
      </c>
      <c r="CY83" s="25">
        <v>103104.65532803188</v>
      </c>
      <c r="CZ83" s="25">
        <v>114847.19814418782</v>
      </c>
      <c r="DA83" s="25">
        <v>126114.60628106318</v>
      </c>
      <c r="DB83" s="25">
        <v>133808.23503224505</v>
      </c>
      <c r="DC83" s="25">
        <v>199261.07792407984</v>
      </c>
      <c r="DD83" s="25">
        <v>222055.53795357404</v>
      </c>
      <c r="DE83" s="25">
        <v>264758.21199264168</v>
      </c>
      <c r="DF83" s="25">
        <v>297385.75608241401</v>
      </c>
      <c r="DG83" s="25">
        <v>358485.04427700001</v>
      </c>
      <c r="DH83" s="25">
        <v>393676.70087900001</v>
      </c>
      <c r="DI83" s="26">
        <v>430295.32686310337</v>
      </c>
      <c r="DJ83" s="24">
        <v>64508.315831730513</v>
      </c>
      <c r="DK83" s="25">
        <v>73391.914297169351</v>
      </c>
      <c r="DL83" s="25">
        <v>79314.313274128595</v>
      </c>
      <c r="DM83" s="25">
        <v>82101.689347239895</v>
      </c>
      <c r="DN83" s="25">
        <v>101284.00076918314</v>
      </c>
      <c r="DO83" s="25">
        <v>105741.23626320635</v>
      </c>
      <c r="DP83" s="25">
        <v>116257.08218123746</v>
      </c>
      <c r="DQ83" s="25">
        <v>127682.99563522948</v>
      </c>
      <c r="DR83" s="25">
        <v>135472.30406844095</v>
      </c>
      <c r="DS83" s="25">
        <v>201739.13310366258</v>
      </c>
      <c r="DT83" s="25">
        <v>224817.07011887999</v>
      </c>
      <c r="DU83" s="25">
        <v>270026.11952046497</v>
      </c>
      <c r="DV83" s="25">
        <v>303240.46354581369</v>
      </c>
      <c r="DW83" s="25">
        <v>370631.93855399999</v>
      </c>
      <c r="DX83" s="25">
        <v>407016.02797572641</v>
      </c>
      <c r="DY83" s="26">
        <v>444114.43835358607</v>
      </c>
      <c r="DZ83" s="24">
        <v>66909.953689603572</v>
      </c>
      <c r="EA83" s="25">
        <v>75793.552155042402</v>
      </c>
      <c r="EB83" s="25">
        <v>81715.951132001646</v>
      </c>
      <c r="EC83" s="25">
        <v>84498.253266575019</v>
      </c>
      <c r="ED83" s="25">
        <v>103802.7425173396</v>
      </c>
      <c r="EE83" s="25">
        <v>108137.80018254148</v>
      </c>
      <c r="EF83" s="25">
        <v>118557.08218123746</v>
      </c>
      <c r="EG83" s="25">
        <v>130182.99563522948</v>
      </c>
      <c r="EH83" s="25">
        <v>138124.81671106929</v>
      </c>
      <c r="EI83" s="25">
        <v>205489.13310366258</v>
      </c>
      <c r="EJ83" s="25">
        <v>228996.05116224851</v>
      </c>
      <c r="EK83" s="25">
        <v>274840.79952046496</v>
      </c>
      <c r="EL83" s="25">
        <v>308610.68354581366</v>
      </c>
      <c r="EM83" s="25">
        <v>377205.82855400001</v>
      </c>
      <c r="EN83" s="25">
        <v>414106.57017572643</v>
      </c>
      <c r="EO83" s="26">
        <v>451891.99835358607</v>
      </c>
      <c r="EP83" s="24">
        <v>69311.591547476623</v>
      </c>
      <c r="EQ83" s="25">
        <v>78195.190012915453</v>
      </c>
      <c r="ER83" s="25">
        <v>84117.588989874697</v>
      </c>
      <c r="ES83" s="25">
        <v>86894.817185910157</v>
      </c>
      <c r="ET83" s="25">
        <v>106321.48426549607</v>
      </c>
      <c r="EU83" s="25">
        <v>110534.36410187661</v>
      </c>
      <c r="EV83" s="25">
        <v>120857.08218123746</v>
      </c>
      <c r="EW83" s="25">
        <v>132682.99563522948</v>
      </c>
      <c r="EX83" s="25">
        <v>140777.3293536976</v>
      </c>
      <c r="EY83" s="25">
        <v>209239.13310366258</v>
      </c>
      <c r="EZ83" s="25">
        <v>233175.032205617</v>
      </c>
      <c r="FA83" s="25">
        <v>279655.47952046496</v>
      </c>
      <c r="FB83" s="25">
        <v>313980.90354581363</v>
      </c>
      <c r="FC83" s="25">
        <v>383779.71855400002</v>
      </c>
      <c r="FD83" s="25">
        <v>421197.11237572646</v>
      </c>
      <c r="FE83" s="26">
        <v>459669.55835358606</v>
      </c>
    </row>
    <row r="84" spans="1:161">
      <c r="A84" s="12">
        <v>75</v>
      </c>
      <c r="B84" s="24">
        <v>45216.946404612223</v>
      </c>
      <c r="C84" s="25">
        <v>51999.488365304045</v>
      </c>
      <c r="D84" s="25">
        <v>56521.183005765262</v>
      </c>
      <c r="E84" s="25">
        <v>58657.84157371147</v>
      </c>
      <c r="F84" s="25">
        <v>70389.409888453753</v>
      </c>
      <c r="G84" s="25">
        <v>76706.40821177655</v>
      </c>
      <c r="H84" s="25">
        <v>81218.549871292809</v>
      </c>
      <c r="I84" s="25">
        <v>85730.691530809068</v>
      </c>
      <c r="J84" s="25">
        <v>90475.995084075956</v>
      </c>
      <c r="K84" s="25">
        <v>114202.51285041039</v>
      </c>
      <c r="L84" s="25">
        <v>127266.70301517659</v>
      </c>
      <c r="M84" s="25">
        <v>159028.76263217273</v>
      </c>
      <c r="N84" s="25">
        <v>178547.24909826691</v>
      </c>
      <c r="O84" s="25">
        <v>228899.84764000002</v>
      </c>
      <c r="P84" s="25">
        <v>249793.33428000001</v>
      </c>
      <c r="Q84" s="26">
        <v>277895.2410937784</v>
      </c>
      <c r="R84" s="24">
        <v>46838.823231374758</v>
      </c>
      <c r="S84" s="25">
        <v>53864.646716080963</v>
      </c>
      <c r="T84" s="25">
        <v>58548.529039218447</v>
      </c>
      <c r="U84" s="25">
        <v>60761.826949128299</v>
      </c>
      <c r="V84" s="25">
        <v>72914.192338953959</v>
      </c>
      <c r="W84" s="25">
        <v>79457.773702706254</v>
      </c>
      <c r="X84" s="25">
        <v>84131.760391100732</v>
      </c>
      <c r="Y84" s="25">
        <v>88805.74707949521</v>
      </c>
      <c r="Z84" s="25">
        <v>94223.346746565512</v>
      </c>
      <c r="AA84" s="25">
        <v>118951.11600027666</v>
      </c>
      <c r="AB84" s="25">
        <v>132558.52236071555</v>
      </c>
      <c r="AC84" s="25">
        <v>165801.78659651702</v>
      </c>
      <c r="AD84" s="25">
        <v>185238.34334215225</v>
      </c>
      <c r="AE84" s="25">
        <v>238602.67363390001</v>
      </c>
      <c r="AF84" s="25">
        <v>252744.92445580001</v>
      </c>
      <c r="AG84" s="26">
        <v>281350.01896639907</v>
      </c>
      <c r="AH84" s="24">
        <v>48339.018929882106</v>
      </c>
      <c r="AI84" s="25">
        <v>55589.871769364407</v>
      </c>
      <c r="AJ84" s="25">
        <v>60423.773662352614</v>
      </c>
      <c r="AK84" s="25">
        <v>62707.961056132728</v>
      </c>
      <c r="AL84" s="25">
        <v>75249.553267359268</v>
      </c>
      <c r="AM84" s="25">
        <v>82002.71830417357</v>
      </c>
      <c r="AN84" s="25">
        <v>86826.407616183787</v>
      </c>
      <c r="AO84" s="25">
        <v>91650.096928193976</v>
      </c>
      <c r="AP84" s="25">
        <v>97241.216320058069</v>
      </c>
      <c r="AQ84" s="25">
        <v>122498.02710947613</v>
      </c>
      <c r="AR84" s="25">
        <v>136511.18217081093</v>
      </c>
      <c r="AS84" s="25">
        <v>172574.81056086131</v>
      </c>
      <c r="AT84" s="25">
        <v>191929.43758603759</v>
      </c>
      <c r="AU84" s="25">
        <v>250305.49962779999</v>
      </c>
      <c r="AV84" s="25">
        <v>276766.05066614406</v>
      </c>
      <c r="AW84" s="26">
        <v>308089.80149388744</v>
      </c>
      <c r="AX84" s="24">
        <v>50740.656787755164</v>
      </c>
      <c r="AY84" s="25">
        <v>58028.240577335157</v>
      </c>
      <c r="AZ84" s="25">
        <v>62886.629770388477</v>
      </c>
      <c r="BA84" s="25">
        <v>65177.831672760673</v>
      </c>
      <c r="BB84" s="25">
        <v>77768.295015515745</v>
      </c>
      <c r="BC84" s="25">
        <v>84570.331183858565</v>
      </c>
      <c r="BD84" s="25">
        <v>89418.456061633056</v>
      </c>
      <c r="BE84" s="25">
        <v>94266.580939407519</v>
      </c>
      <c r="BF84" s="25">
        <v>100017.31908764958</v>
      </c>
      <c r="BG84" s="25">
        <v>126248.02710947613</v>
      </c>
      <c r="BH84" s="25">
        <v>140690.16321417943</v>
      </c>
      <c r="BI84" s="25">
        <v>177389.4905608613</v>
      </c>
      <c r="BJ84" s="25">
        <v>197299.65758603759</v>
      </c>
      <c r="BK84" s="25">
        <v>256879.38962779997</v>
      </c>
      <c r="BL84" s="25">
        <v>283856.59286614408</v>
      </c>
      <c r="BM84" s="26">
        <v>315867.36149388744</v>
      </c>
      <c r="BN84" s="24">
        <v>53142.294645628222</v>
      </c>
      <c r="BO84" s="25">
        <v>60466.609385305899</v>
      </c>
      <c r="BP84" s="25">
        <v>65349.485878424341</v>
      </c>
      <c r="BQ84" s="25">
        <v>67647.702289388602</v>
      </c>
      <c r="BR84" s="25">
        <v>80287.036763672208</v>
      </c>
      <c r="BS84" s="25">
        <v>87137.94406354356</v>
      </c>
      <c r="BT84" s="25">
        <v>92010.504507082325</v>
      </c>
      <c r="BU84" s="25">
        <v>96883.064950621047</v>
      </c>
      <c r="BV84" s="25">
        <v>102793.42185524107</v>
      </c>
      <c r="BW84" s="25">
        <v>129998.02710947613</v>
      </c>
      <c r="BX84" s="25">
        <v>144869.14425754795</v>
      </c>
      <c r="BY84" s="25">
        <v>182204.1705608613</v>
      </c>
      <c r="BZ84" s="25">
        <v>202669.87758603759</v>
      </c>
      <c r="CA84" s="25">
        <v>263453.27962779999</v>
      </c>
      <c r="CB84" s="25">
        <v>290947.13506614411</v>
      </c>
      <c r="CC84" s="26">
        <v>323644.92149388744</v>
      </c>
      <c r="CD84" s="24">
        <v>62335.816201381618</v>
      </c>
      <c r="CE84" s="25">
        <v>71686.18863158887</v>
      </c>
      <c r="CF84" s="25">
        <v>77919.770251727023</v>
      </c>
      <c r="CG84" s="25">
        <v>82263.772226058747</v>
      </c>
      <c r="CH84" s="25">
        <v>97024.763564007604</v>
      </c>
      <c r="CI84" s="25">
        <v>105747.00292609153</v>
      </c>
      <c r="CJ84" s="25">
        <v>118178.50006430231</v>
      </c>
      <c r="CK84" s="25">
        <v>129758.2315377051</v>
      </c>
      <c r="CL84" s="25">
        <v>137674.13985554207</v>
      </c>
      <c r="CM84" s="25">
        <v>205018.00582957407</v>
      </c>
      <c r="CN84" s="25">
        <v>228471.02930960056</v>
      </c>
      <c r="CO84" s="25">
        <v>275300.33460630226</v>
      </c>
      <c r="CP84" s="25">
        <v>309457.68592196709</v>
      </c>
      <c r="CQ84" s="25">
        <v>375040.46500000008</v>
      </c>
      <c r="CR84" s="25">
        <v>410004.35500000004</v>
      </c>
      <c r="CS84" s="26">
        <v>451004.79050000006</v>
      </c>
      <c r="CT84" s="24">
        <v>64654.99125993254</v>
      </c>
      <c r="CU84" s="25">
        <v>73956.915494262066</v>
      </c>
      <c r="CV84" s="25">
        <v>80158.198317148417</v>
      </c>
      <c r="CW84" s="25">
        <v>83082.938839064649</v>
      </c>
      <c r="CX84" s="25">
        <v>103659.8838615275</v>
      </c>
      <c r="CY84" s="25">
        <v>107835.66434795398</v>
      </c>
      <c r="CZ84" s="25">
        <v>120021.81871895117</v>
      </c>
      <c r="DA84" s="25">
        <v>131796.26673562964</v>
      </c>
      <c r="DB84" s="25">
        <v>139836.50550698861</v>
      </c>
      <c r="DC84" s="25">
        <v>208238.10144229484</v>
      </c>
      <c r="DD84" s="25">
        <v>232059.48758250568</v>
      </c>
      <c r="DE84" s="25">
        <v>282825.91678890702</v>
      </c>
      <c r="DF84" s="25">
        <v>317821.55372682377</v>
      </c>
      <c r="DG84" s="25">
        <v>387187.35927700007</v>
      </c>
      <c r="DH84" s="25">
        <v>424762.30587900005</v>
      </c>
      <c r="DI84" s="26">
        <v>468278.67986310343</v>
      </c>
      <c r="DJ84" s="24">
        <v>67297.154291001629</v>
      </c>
      <c r="DK84" s="25">
        <v>76599.078525331148</v>
      </c>
      <c r="DL84" s="25">
        <v>82800.361348217484</v>
      </c>
      <c r="DM84" s="25">
        <v>85719.519774239117</v>
      </c>
      <c r="DN84" s="25">
        <v>105748.54174123394</v>
      </c>
      <c r="DO84" s="25">
        <v>110472.24528312843</v>
      </c>
      <c r="DP84" s="25">
        <v>121450.21790543564</v>
      </c>
      <c r="DQ84" s="25">
        <v>133385.08989872373</v>
      </c>
      <c r="DR84" s="25">
        <v>141522.25491779172</v>
      </c>
      <c r="DS84" s="25">
        <v>210748.44203998349</v>
      </c>
      <c r="DT84" s="25">
        <v>234856.9984545428</v>
      </c>
      <c r="DU84" s="25">
        <v>288093.82431673037</v>
      </c>
      <c r="DV84" s="25">
        <v>323676.26119022345</v>
      </c>
      <c r="DW84" s="25">
        <v>398119.56412630004</v>
      </c>
      <c r="DX84" s="25">
        <v>436755.4364109505</v>
      </c>
      <c r="DY84" s="26">
        <v>482097.79135358613</v>
      </c>
      <c r="DZ84" s="24">
        <v>69698.79214887468</v>
      </c>
      <c r="EA84" s="25">
        <v>79000.716383204199</v>
      </c>
      <c r="EB84" s="25">
        <v>85201.99920609055</v>
      </c>
      <c r="EC84" s="25">
        <v>88116.083693574255</v>
      </c>
      <c r="ED84" s="25">
        <v>108267.28348939042</v>
      </c>
      <c r="EE84" s="25">
        <v>112868.80920246356</v>
      </c>
      <c r="EF84" s="25">
        <v>123750.21790543564</v>
      </c>
      <c r="EG84" s="25">
        <v>135885.08989872373</v>
      </c>
      <c r="EH84" s="25">
        <v>144174.76756042003</v>
      </c>
      <c r="EI84" s="25">
        <v>214498.44203998349</v>
      </c>
      <c r="EJ84" s="25">
        <v>239035.97949791129</v>
      </c>
      <c r="EK84" s="25">
        <v>292908.50431673037</v>
      </c>
      <c r="EL84" s="25">
        <v>329046.48119022342</v>
      </c>
      <c r="EM84" s="25">
        <v>404693.45412630006</v>
      </c>
      <c r="EN84" s="25">
        <v>443845.97861095052</v>
      </c>
      <c r="EO84" s="26">
        <v>489875.35135358613</v>
      </c>
      <c r="EP84" s="24">
        <v>72100.430006747731</v>
      </c>
      <c r="EQ84" s="25">
        <v>81402.35424107725</v>
      </c>
      <c r="ER84" s="25">
        <v>87603.637063963601</v>
      </c>
      <c r="ES84" s="25">
        <v>90512.647612909379</v>
      </c>
      <c r="ET84" s="25">
        <v>110786.02523754688</v>
      </c>
      <c r="EU84" s="25">
        <v>115265.37312179871</v>
      </c>
      <c r="EV84" s="25">
        <v>126050.21790543564</v>
      </c>
      <c r="EW84" s="25">
        <v>138385.08989872373</v>
      </c>
      <c r="EX84" s="25">
        <v>146827.28020304834</v>
      </c>
      <c r="EY84" s="25">
        <v>218248.44203998349</v>
      </c>
      <c r="EZ84" s="25">
        <v>243214.96054127978</v>
      </c>
      <c r="FA84" s="25">
        <v>297723.18431673036</v>
      </c>
      <c r="FB84" s="25">
        <v>334416.70119022339</v>
      </c>
      <c r="FC84" s="25">
        <v>411267.34412630007</v>
      </c>
      <c r="FD84" s="25">
        <v>450936.52081095055</v>
      </c>
      <c r="FE84" s="26">
        <v>497652.91135358613</v>
      </c>
    </row>
    <row r="85" spans="1:161">
      <c r="A85" s="12">
        <v>76</v>
      </c>
      <c r="B85" s="24">
        <v>47266.683770550982</v>
      </c>
      <c r="C85" s="25">
        <v>54356.686336133629</v>
      </c>
      <c r="D85" s="25">
        <v>59083.354713188732</v>
      </c>
      <c r="E85" s="25">
        <v>61316.870527216575</v>
      </c>
      <c r="F85" s="25">
        <v>73580.244632659902</v>
      </c>
      <c r="G85" s="25">
        <v>80183.599920206281</v>
      </c>
      <c r="H85" s="25">
        <v>84900.282268453724</v>
      </c>
      <c r="I85" s="25">
        <v>89616.964616701167</v>
      </c>
      <c r="J85" s="25">
        <v>94418.386518189218</v>
      </c>
      <c r="K85" s="25">
        <v>118425.49602562947</v>
      </c>
      <c r="L85" s="25">
        <v>131972.77411803117</v>
      </c>
      <c r="M85" s="25">
        <v>169937.73037061369</v>
      </c>
      <c r="N85" s="25">
        <v>190887.31371011291</v>
      </c>
      <c r="O85" s="25">
        <v>246937.74072400006</v>
      </c>
      <c r="P85" s="25">
        <v>268371.84634800005</v>
      </c>
      <c r="Q85" s="26">
        <v>298616.78651824564</v>
      </c>
      <c r="R85" s="24">
        <v>48808.614370887313</v>
      </c>
      <c r="S85" s="25">
        <v>56129.906526520419</v>
      </c>
      <c r="T85" s="25">
        <v>61010.767963609149</v>
      </c>
      <c r="U85" s="25">
        <v>63317.145381313334</v>
      </c>
      <c r="V85" s="25">
        <v>75980.574457576004</v>
      </c>
      <c r="W85" s="25">
        <v>82799.343960178958</v>
      </c>
      <c r="X85" s="25">
        <v>87669.893604895391</v>
      </c>
      <c r="Y85" s="25">
        <v>92540.443249611795</v>
      </c>
      <c r="Z85" s="25">
        <v>98185.878269609428</v>
      </c>
      <c r="AA85" s="25">
        <v>123173.38847804263</v>
      </c>
      <c r="AB85" s="25">
        <v>137263.80146592102</v>
      </c>
      <c r="AC85" s="25">
        <v>176710.75433495798</v>
      </c>
      <c r="AD85" s="25">
        <v>197578.40795399825</v>
      </c>
      <c r="AE85" s="25">
        <v>256940.56671790004</v>
      </c>
      <c r="AF85" s="25">
        <v>271323.43652380008</v>
      </c>
      <c r="AG85" s="26">
        <v>302071.56439086632</v>
      </c>
      <c r="AH85" s="24">
        <v>50234.869428752936</v>
      </c>
      <c r="AI85" s="25">
        <v>57770.099843065866</v>
      </c>
      <c r="AJ85" s="25">
        <v>62793.586785941174</v>
      </c>
      <c r="AK85" s="25">
        <v>65167.359734121834</v>
      </c>
      <c r="AL85" s="25">
        <v>78200.831680946183</v>
      </c>
      <c r="AM85" s="25">
        <v>85218.855036928522</v>
      </c>
      <c r="AN85" s="25">
        <v>90231.728862630232</v>
      </c>
      <c r="AO85" s="25">
        <v>95244.602688331899</v>
      </c>
      <c r="AP85" s="25">
        <v>101055.00510916453</v>
      </c>
      <c r="AQ85" s="25">
        <v>126722.42658397618</v>
      </c>
      <c r="AR85" s="25">
        <v>141218.8315904247</v>
      </c>
      <c r="AS85" s="25">
        <v>183483.77829930227</v>
      </c>
      <c r="AT85" s="25">
        <v>204269.50219788359</v>
      </c>
      <c r="AU85" s="25">
        <v>268943.39271180006</v>
      </c>
      <c r="AV85" s="25">
        <v>298907.3347194356</v>
      </c>
      <c r="AW85" s="26">
        <v>332781.44845656928</v>
      </c>
      <c r="AX85" s="24">
        <v>52636.507286626002</v>
      </c>
      <c r="AY85" s="25">
        <v>60208.468651036608</v>
      </c>
      <c r="AZ85" s="25">
        <v>65256.442893977037</v>
      </c>
      <c r="BA85" s="25">
        <v>67637.230350749771</v>
      </c>
      <c r="BB85" s="25">
        <v>80719.57342910266</v>
      </c>
      <c r="BC85" s="25">
        <v>87786.467916613517</v>
      </c>
      <c r="BD85" s="25">
        <v>92823.777308079501</v>
      </c>
      <c r="BE85" s="25">
        <v>97861.086699545442</v>
      </c>
      <c r="BF85" s="25">
        <v>103831.10787675604</v>
      </c>
      <c r="BG85" s="25">
        <v>130472.42658397618</v>
      </c>
      <c r="BH85" s="25">
        <v>145397.81263379319</v>
      </c>
      <c r="BI85" s="25">
        <v>188298.45829930226</v>
      </c>
      <c r="BJ85" s="25">
        <v>209639.72219788359</v>
      </c>
      <c r="BK85" s="25">
        <v>275517.28271180007</v>
      </c>
      <c r="BL85" s="25">
        <v>305997.87691943563</v>
      </c>
      <c r="BM85" s="26">
        <v>340559.00845656928</v>
      </c>
      <c r="BN85" s="24">
        <v>55038.14514449906</v>
      </c>
      <c r="BO85" s="25">
        <v>62646.837459007351</v>
      </c>
      <c r="BP85" s="25">
        <v>67719.299002012893</v>
      </c>
      <c r="BQ85" s="25">
        <v>70107.100967377701</v>
      </c>
      <c r="BR85" s="25">
        <v>83238.315177259123</v>
      </c>
      <c r="BS85" s="25">
        <v>90354.080796298513</v>
      </c>
      <c r="BT85" s="25">
        <v>95415.82575352877</v>
      </c>
      <c r="BU85" s="25">
        <v>100477.57071075897</v>
      </c>
      <c r="BV85" s="25">
        <v>106607.21064434753</v>
      </c>
      <c r="BW85" s="25">
        <v>134222.42658397619</v>
      </c>
      <c r="BX85" s="25">
        <v>149576.79367716171</v>
      </c>
      <c r="BY85" s="25">
        <v>193113.13829930226</v>
      </c>
      <c r="BZ85" s="25">
        <v>215009.94219788359</v>
      </c>
      <c r="CA85" s="25">
        <v>282091.17271180009</v>
      </c>
      <c r="CB85" s="25">
        <v>313088.41911943565</v>
      </c>
      <c r="CC85" s="26">
        <v>348336.56845656928</v>
      </c>
      <c r="CD85" s="24">
        <v>65233.635258718525</v>
      </c>
      <c r="CE85" s="25">
        <v>75018.680547526295</v>
      </c>
      <c r="CF85" s="25">
        <v>81542.044073398152</v>
      </c>
      <c r="CG85" s="25">
        <v>85320.608795944252</v>
      </c>
      <c r="CH85" s="25">
        <v>101477.6150212592</v>
      </c>
      <c r="CI85" s="25">
        <v>110662.88754923531</v>
      </c>
      <c r="CJ85" s="25">
        <v>122564.28005992413</v>
      </c>
      <c r="CK85" s="25">
        <v>134571.86873249136</v>
      </c>
      <c r="CL85" s="25">
        <v>142781.43326202064</v>
      </c>
      <c r="CM85" s="25">
        <v>212623.55259733635</v>
      </c>
      <c r="CN85" s="25">
        <v>236946.61218078219</v>
      </c>
      <c r="CO85" s="25">
        <v>294391.02814857394</v>
      </c>
      <c r="CP85" s="25">
        <v>331052.79899269762</v>
      </c>
      <c r="CQ85" s="25">
        <v>406431.18000000005</v>
      </c>
      <c r="CR85" s="25">
        <v>443309.76000000007</v>
      </c>
      <c r="CS85" s="26">
        <v>487640.73600000009</v>
      </c>
      <c r="CT85" s="24">
        <v>67537.795503008732</v>
      </c>
      <c r="CU85" s="25">
        <v>77272.140373799673</v>
      </c>
      <c r="CV85" s="25">
        <v>83761.703620993649</v>
      </c>
      <c r="CW85" s="25">
        <v>86822.666707135329</v>
      </c>
      <c r="CX85" s="25">
        <v>108296.24415891922</v>
      </c>
      <c r="CY85" s="25">
        <v>112726.07771389255</v>
      </c>
      <c r="CZ85" s="25">
        <v>124432.72787018848</v>
      </c>
      <c r="DA85" s="25">
        <v>136637.55626320414</v>
      </c>
      <c r="DB85" s="25">
        <v>144973.13817839479</v>
      </c>
      <c r="DC85" s="25">
        <v>215887.33889586254</v>
      </c>
      <c r="DD85" s="25">
        <v>240583.75913308799</v>
      </c>
      <c r="DE85" s="25">
        <v>301916.6103311787</v>
      </c>
      <c r="DF85" s="25">
        <v>339416.6667975543</v>
      </c>
      <c r="DG85" s="25">
        <v>418578.07427700004</v>
      </c>
      <c r="DH85" s="25">
        <v>458067.71087900008</v>
      </c>
      <c r="DI85" s="26">
        <v>504914.62536310346</v>
      </c>
      <c r="DJ85" s="24">
        <v>70179.958534077814</v>
      </c>
      <c r="DK85" s="25">
        <v>79914.30340486874</v>
      </c>
      <c r="DL85" s="25">
        <v>86403.866652062716</v>
      </c>
      <c r="DM85" s="25">
        <v>89459.247642309798</v>
      </c>
      <c r="DN85" s="25">
        <v>110361.0031375168</v>
      </c>
      <c r="DO85" s="25">
        <v>115362.65864906699</v>
      </c>
      <c r="DP85" s="25">
        <v>125889.36998912724</v>
      </c>
      <c r="DQ85" s="25">
        <v>138257.41643683269</v>
      </c>
      <c r="DR85" s="25">
        <v>146691.8180143307</v>
      </c>
      <c r="DS85" s="25">
        <v>218446.71797019566</v>
      </c>
      <c r="DT85" s="25">
        <v>243435.91823560325</v>
      </c>
      <c r="DU85" s="25">
        <v>307184.51785900205</v>
      </c>
      <c r="DV85" s="25">
        <v>345271.37426095398</v>
      </c>
      <c r="DW85" s="25">
        <v>429510.27912630001</v>
      </c>
      <c r="DX85" s="25">
        <v>470031.28555698291</v>
      </c>
      <c r="DY85" s="26">
        <v>518733.73685358616</v>
      </c>
      <c r="DZ85" s="24">
        <v>72581.596391950865</v>
      </c>
      <c r="EA85" s="25">
        <v>82315.941262741806</v>
      </c>
      <c r="EB85" s="25">
        <v>88805.504509935781</v>
      </c>
      <c r="EC85" s="25">
        <v>91855.811561644921</v>
      </c>
      <c r="ED85" s="25">
        <v>112879.74488567327</v>
      </c>
      <c r="EE85" s="25">
        <v>117759.22256840214</v>
      </c>
      <c r="EF85" s="25">
        <v>128189.36998912724</v>
      </c>
      <c r="EG85" s="25">
        <v>140757.41643683269</v>
      </c>
      <c r="EH85" s="25">
        <v>149344.33065695903</v>
      </c>
      <c r="EI85" s="25">
        <v>222196.71797019566</v>
      </c>
      <c r="EJ85" s="25">
        <v>247614.89927897174</v>
      </c>
      <c r="EK85" s="25">
        <v>311999.19785900204</v>
      </c>
      <c r="EL85" s="25">
        <v>350641.59426095395</v>
      </c>
      <c r="EM85" s="25">
        <v>436084.16912630002</v>
      </c>
      <c r="EN85" s="25">
        <v>477121.82775698294</v>
      </c>
      <c r="EO85" s="26">
        <v>526511.29685358622</v>
      </c>
      <c r="EP85" s="24">
        <v>74983.23424982393</v>
      </c>
      <c r="EQ85" s="25">
        <v>84717.579120614857</v>
      </c>
      <c r="ER85" s="25">
        <v>91207.142367808832</v>
      </c>
      <c r="ES85" s="25">
        <v>94252.375480980059</v>
      </c>
      <c r="ET85" s="25">
        <v>115398.48663382973</v>
      </c>
      <c r="EU85" s="25">
        <v>120155.78648773728</v>
      </c>
      <c r="EV85" s="25">
        <v>130489.36998912724</v>
      </c>
      <c r="EW85" s="25">
        <v>143257.41643683269</v>
      </c>
      <c r="EX85" s="25">
        <v>151996.84329958734</v>
      </c>
      <c r="EY85" s="25">
        <v>225946.71797019566</v>
      </c>
      <c r="EZ85" s="25">
        <v>251793.88032234024</v>
      </c>
      <c r="FA85" s="25">
        <v>316813.87785900204</v>
      </c>
      <c r="FB85" s="25">
        <v>356011.81426095392</v>
      </c>
      <c r="FC85" s="25">
        <v>442658.05912630004</v>
      </c>
      <c r="FD85" s="25">
        <v>484212.36995698296</v>
      </c>
      <c r="FE85" s="26">
        <v>534288.85685358627</v>
      </c>
    </row>
    <row r="86" spans="1:161">
      <c r="A86" s="12">
        <v>77</v>
      </c>
      <c r="B86" s="24">
        <v>49382.161182937241</v>
      </c>
      <c r="C86" s="25">
        <v>56789.485360377832</v>
      </c>
      <c r="D86" s="25">
        <v>61727.701478671544</v>
      </c>
      <c r="E86" s="25">
        <v>64061.180985471256</v>
      </c>
      <c r="F86" s="25">
        <v>76873.417182565492</v>
      </c>
      <c r="G86" s="25">
        <v>83772.313596385487</v>
      </c>
      <c r="H86" s="25">
        <v>88700.096749114062</v>
      </c>
      <c r="I86" s="25">
        <v>93627.879901842593</v>
      </c>
      <c r="J86" s="25">
        <v>98491.311344398695</v>
      </c>
      <c r="K86" s="25">
        <v>122808.46855717922</v>
      </c>
      <c r="L86" s="25">
        <v>136857.13655081816</v>
      </c>
      <c r="M86" s="25">
        <v>181541.15359955607</v>
      </c>
      <c r="N86" s="25">
        <v>204013.99617609265</v>
      </c>
      <c r="O86" s="25">
        <v>265905.13380800001</v>
      </c>
      <c r="P86" s="25">
        <v>288140.5584160001</v>
      </c>
      <c r="Q86" s="26">
        <v>320667.76227852103</v>
      </c>
      <c r="R86" s="24">
        <v>50841.581487554453</v>
      </c>
      <c r="S86" s="25">
        <v>58467.818710687621</v>
      </c>
      <c r="T86" s="25">
        <v>63551.976859443057</v>
      </c>
      <c r="U86" s="25">
        <v>65954.419070406642</v>
      </c>
      <c r="V86" s="25">
        <v>79145.302884487959</v>
      </c>
      <c r="W86" s="25">
        <v>86248.08647668561</v>
      </c>
      <c r="X86" s="25">
        <v>91321.503328255349</v>
      </c>
      <c r="Y86" s="25">
        <v>96394.920179825058</v>
      </c>
      <c r="Z86" s="25">
        <v>102275.49778485337</v>
      </c>
      <c r="AA86" s="25">
        <v>127555.57008841228</v>
      </c>
      <c r="AB86" s="25">
        <v>142147.2825001431</v>
      </c>
      <c r="AC86" s="25">
        <v>188314.17756390036</v>
      </c>
      <c r="AD86" s="25">
        <v>210705.09041997799</v>
      </c>
      <c r="AE86" s="25">
        <v>276907.95980190003</v>
      </c>
      <c r="AF86" s="25">
        <v>291092.14859180013</v>
      </c>
      <c r="AG86" s="26">
        <v>324122.5401511417</v>
      </c>
      <c r="AH86" s="24">
        <v>52191.524449180695</v>
      </c>
      <c r="AI86" s="25">
        <v>60020.253116557789</v>
      </c>
      <c r="AJ86" s="25">
        <v>65239.405561475854</v>
      </c>
      <c r="AK86" s="25">
        <v>67705.6372899665</v>
      </c>
      <c r="AL86" s="25">
        <v>81246.764747959794</v>
      </c>
      <c r="AM86" s="25">
        <v>88538.141071494654</v>
      </c>
      <c r="AN86" s="25">
        <v>93746.267016876707</v>
      </c>
      <c r="AO86" s="25">
        <v>98954.392962258717</v>
      </c>
      <c r="AP86" s="25">
        <v>104991.11135040072</v>
      </c>
      <c r="AQ86" s="25">
        <v>131106.5971886586</v>
      </c>
      <c r="AR86" s="25">
        <v>146104.52914985435</v>
      </c>
      <c r="AS86" s="25">
        <v>195087.20152824465</v>
      </c>
      <c r="AT86" s="25">
        <v>217396.18466386333</v>
      </c>
      <c r="AU86" s="25">
        <v>289910.78579580004</v>
      </c>
      <c r="AV86" s="25">
        <v>313852.70145540737</v>
      </c>
      <c r="AW86" s="26">
        <v>349465.74588542554</v>
      </c>
      <c r="AX86" s="24">
        <v>54593.162307053753</v>
      </c>
      <c r="AY86" s="25">
        <v>62458.621924528532</v>
      </c>
      <c r="AZ86" s="25">
        <v>67702.261669511718</v>
      </c>
      <c r="BA86" s="25">
        <v>70175.50790659443</v>
      </c>
      <c r="BB86" s="25">
        <v>83765.506496116257</v>
      </c>
      <c r="BC86" s="25">
        <v>91105.753951179649</v>
      </c>
      <c r="BD86" s="25">
        <v>96338.315462325976</v>
      </c>
      <c r="BE86" s="25">
        <v>101570.87697347226</v>
      </c>
      <c r="BF86" s="25">
        <v>107767.21411799222</v>
      </c>
      <c r="BG86" s="25">
        <v>134856.5971886586</v>
      </c>
      <c r="BH86" s="25">
        <v>150283.51019322284</v>
      </c>
      <c r="BI86" s="25">
        <v>199901.88152824464</v>
      </c>
      <c r="BJ86" s="25">
        <v>222766.40466386333</v>
      </c>
      <c r="BK86" s="25">
        <v>296484.67579580005</v>
      </c>
      <c r="BL86" s="25">
        <v>320943.24365540739</v>
      </c>
      <c r="BM86" s="26">
        <v>357243.30588542554</v>
      </c>
      <c r="BN86" s="24">
        <v>56994.800164926812</v>
      </c>
      <c r="BO86" s="25">
        <v>64896.990732499275</v>
      </c>
      <c r="BP86" s="25">
        <v>70165.117777547581</v>
      </c>
      <c r="BQ86" s="25">
        <v>72645.378523222374</v>
      </c>
      <c r="BR86" s="25">
        <v>86284.24824427272</v>
      </c>
      <c r="BS86" s="25">
        <v>93673.366830864645</v>
      </c>
      <c r="BT86" s="25">
        <v>98930.363907775245</v>
      </c>
      <c r="BU86" s="25">
        <v>104187.36098468579</v>
      </c>
      <c r="BV86" s="25">
        <v>110543.31688558371</v>
      </c>
      <c r="BW86" s="25">
        <v>138606.5971886586</v>
      </c>
      <c r="BX86" s="25">
        <v>154462.49123659136</v>
      </c>
      <c r="BY86" s="25">
        <v>204716.56152824464</v>
      </c>
      <c r="BZ86" s="25">
        <v>228136.62466386333</v>
      </c>
      <c r="CA86" s="25">
        <v>303058.56579580007</v>
      </c>
      <c r="CB86" s="25">
        <v>328033.78585540742</v>
      </c>
      <c r="CC86" s="26">
        <v>365020.86588542553</v>
      </c>
      <c r="CD86" s="24">
        <v>68227.465670188438</v>
      </c>
      <c r="CE86" s="25">
        <v>78461.58552071669</v>
      </c>
      <c r="CF86" s="25">
        <v>85284.332087735544</v>
      </c>
      <c r="CG86" s="25">
        <v>88508.318019669096</v>
      </c>
      <c r="CH86" s="25">
        <v>106075.58279461406</v>
      </c>
      <c r="CI86" s="25">
        <v>115741.6466411057</v>
      </c>
      <c r="CJ86" s="25">
        <v>127114.39527275888</v>
      </c>
      <c r="CK86" s="25">
        <v>139567.66203192365</v>
      </c>
      <c r="CL86" s="25">
        <v>148081.99521670144</v>
      </c>
      <c r="CM86" s="25">
        <v>220516.90601043939</v>
      </c>
      <c r="CN86" s="25">
        <v>245742.9253226397</v>
      </c>
      <c r="CO86" s="25">
        <v>314697.01879922312</v>
      </c>
      <c r="CP86" s="25">
        <v>354024.49330816214</v>
      </c>
      <c r="CQ86" s="25">
        <v>439794.19500000007</v>
      </c>
      <c r="CR86" s="25">
        <v>478634.76500000001</v>
      </c>
      <c r="CS86" s="26">
        <v>516925.54620000004</v>
      </c>
      <c r="CT86" s="24">
        <v>70516.11362517871</v>
      </c>
      <c r="CU86" s="25">
        <v>80697.206214295147</v>
      </c>
      <c r="CV86" s="25">
        <v>87484.601273706125</v>
      </c>
      <c r="CW86" s="25">
        <v>90686.300288295068</v>
      </c>
      <c r="CX86" s="25">
        <v>113083.70123843895</v>
      </c>
      <c r="CY86" s="25">
        <v>117778.52162771676</v>
      </c>
      <c r="CZ86" s="25">
        <v>129009.76221548428</v>
      </c>
      <c r="DA86" s="25">
        <v>141662.95651257952</v>
      </c>
      <c r="DB86" s="25">
        <v>150305.11325668904</v>
      </c>
      <c r="DC86" s="25">
        <v>223827.47128987566</v>
      </c>
      <c r="DD86" s="25">
        <v>249432.20253479917</v>
      </c>
      <c r="DE86" s="25">
        <v>322222.60098182788</v>
      </c>
      <c r="DF86" s="25">
        <v>362388.36111301882</v>
      </c>
      <c r="DG86" s="25">
        <v>451941.08927700005</v>
      </c>
      <c r="DH86" s="25">
        <v>493392.71587900002</v>
      </c>
      <c r="DI86" s="26">
        <v>534199.43556310341</v>
      </c>
      <c r="DJ86" s="24">
        <v>73158.276656247777</v>
      </c>
      <c r="DK86" s="25">
        <v>83339.369245364229</v>
      </c>
      <c r="DL86" s="25">
        <v>90126.764304775206</v>
      </c>
      <c r="DM86" s="25">
        <v>93322.881223469522</v>
      </c>
      <c r="DN86" s="25">
        <v>115123.78246208062</v>
      </c>
      <c r="DO86" s="25">
        <v>120415.10256289123</v>
      </c>
      <c r="DP86" s="25">
        <v>130496.29297912813</v>
      </c>
      <c r="DQ86" s="25">
        <v>143315.64518612789</v>
      </c>
      <c r="DR86" s="25">
        <v>152058.62429705533</v>
      </c>
      <c r="DS86" s="25">
        <v>226438.71939408209</v>
      </c>
      <c r="DT86" s="25">
        <v>252342.16422200203</v>
      </c>
      <c r="DU86" s="25">
        <v>327490.50850965123</v>
      </c>
      <c r="DV86" s="25">
        <v>368243.0685764185</v>
      </c>
      <c r="DW86" s="25">
        <v>462873.29412630002</v>
      </c>
      <c r="DX86" s="25">
        <v>505327.6126368288</v>
      </c>
      <c r="DY86" s="26">
        <v>548018.54705358611</v>
      </c>
      <c r="DZ86" s="24">
        <v>75559.914514120843</v>
      </c>
      <c r="EA86" s="25">
        <v>85741.00710323728</v>
      </c>
      <c r="EB86" s="25">
        <v>92528.402162648257</v>
      </c>
      <c r="EC86" s="25">
        <v>95719.445142804645</v>
      </c>
      <c r="ED86" s="25">
        <v>117642.5242102371</v>
      </c>
      <c r="EE86" s="25">
        <v>122811.66648222638</v>
      </c>
      <c r="EF86" s="25">
        <v>132796.29297912813</v>
      </c>
      <c r="EG86" s="25">
        <v>145815.64518612789</v>
      </c>
      <c r="EH86" s="25">
        <v>154711.13693968364</v>
      </c>
      <c r="EI86" s="25">
        <v>230188.71939408209</v>
      </c>
      <c r="EJ86" s="25">
        <v>256521.14526537052</v>
      </c>
      <c r="EK86" s="25">
        <v>332305.18850965123</v>
      </c>
      <c r="EL86" s="25">
        <v>373613.28857641848</v>
      </c>
      <c r="EM86" s="25">
        <v>469447.18412630004</v>
      </c>
      <c r="EN86" s="25">
        <v>512418.15483682882</v>
      </c>
      <c r="EO86" s="26">
        <v>555796.10705358617</v>
      </c>
      <c r="EP86" s="24">
        <v>77961.552371993894</v>
      </c>
      <c r="EQ86" s="25">
        <v>88142.644961110331</v>
      </c>
      <c r="ER86" s="25">
        <v>94930.040020521323</v>
      </c>
      <c r="ES86" s="25">
        <v>98116.009062139783</v>
      </c>
      <c r="ET86" s="25">
        <v>120161.26595839357</v>
      </c>
      <c r="EU86" s="25">
        <v>125208.23040156152</v>
      </c>
      <c r="EV86" s="25">
        <v>135096.29297912813</v>
      </c>
      <c r="EW86" s="25">
        <v>148315.64518612789</v>
      </c>
      <c r="EX86" s="25">
        <v>157363.64958231195</v>
      </c>
      <c r="EY86" s="25">
        <v>233938.71939408209</v>
      </c>
      <c r="EZ86" s="25">
        <v>260700.12630873901</v>
      </c>
      <c r="FA86" s="25">
        <v>337119.86850965122</v>
      </c>
      <c r="FB86" s="25">
        <v>378983.50857641845</v>
      </c>
      <c r="FC86" s="25">
        <v>476021.07412630005</v>
      </c>
      <c r="FD86" s="25">
        <v>519508.69703682885</v>
      </c>
      <c r="FE86" s="26">
        <v>563573.66705358622</v>
      </c>
    </row>
    <row r="87" spans="1:161">
      <c r="A87" s="12">
        <v>78</v>
      </c>
      <c r="B87" s="24">
        <v>51564.410705296854</v>
      </c>
      <c r="C87" s="25">
        <v>59299.072311091375</v>
      </c>
      <c r="D87" s="25">
        <v>64455.513381621065</v>
      </c>
      <c r="E87" s="25">
        <v>66892.111796487283</v>
      </c>
      <c r="F87" s="25">
        <v>80270.534155784742</v>
      </c>
      <c r="G87" s="25">
        <v>87474.300041560302</v>
      </c>
      <c r="H87" s="25">
        <v>92619.847102828557</v>
      </c>
      <c r="I87" s="25">
        <v>97765.394164096811</v>
      </c>
      <c r="J87" s="25">
        <v>102697.85005045746</v>
      </c>
      <c r="K87" s="25">
        <v>127360.12948226067</v>
      </c>
      <c r="L87" s="25">
        <v>141929.48447661989</v>
      </c>
      <c r="M87" s="25">
        <v>193940.68611129257</v>
      </c>
      <c r="N87" s="25">
        <v>218042.21442900811</v>
      </c>
      <c r="O87" s="25">
        <v>286144.12689200009</v>
      </c>
      <c r="P87" s="25">
        <v>308310.39750512014</v>
      </c>
      <c r="Q87" s="26">
        <v>344240.67953024665</v>
      </c>
      <c r="R87" s="24">
        <v>52938.716391167211</v>
      </c>
      <c r="S87" s="25">
        <v>60879.523849842291</v>
      </c>
      <c r="T87" s="25">
        <v>66173.395488959024</v>
      </c>
      <c r="U87" s="25">
        <v>68674.934645122019</v>
      </c>
      <c r="V87" s="25">
        <v>82409.921574146429</v>
      </c>
      <c r="W87" s="25">
        <v>89805.683766698014</v>
      </c>
      <c r="X87" s="25">
        <v>95088.371047092034</v>
      </c>
      <c r="Y87" s="25">
        <v>100371.05832748604</v>
      </c>
      <c r="Z87" s="25">
        <v>106494.20046705638</v>
      </c>
      <c r="AA87" s="25">
        <v>132106.35294397976</v>
      </c>
      <c r="AB87" s="25">
        <v>147218.65190971718</v>
      </c>
      <c r="AC87" s="25">
        <v>200713.71007563686</v>
      </c>
      <c r="AD87" s="25">
        <v>224733.30867289344</v>
      </c>
      <c r="AE87" s="25">
        <v>297146.9528859001</v>
      </c>
      <c r="AF87" s="25">
        <v>311261.98768092011</v>
      </c>
      <c r="AG87" s="26">
        <v>347695.45740286732</v>
      </c>
      <c r="AH87" s="24">
        <v>54209.938571094928</v>
      </c>
      <c r="AI87" s="25">
        <v>62341.429356759167</v>
      </c>
      <c r="AJ87" s="25">
        <v>67762.423213868664</v>
      </c>
      <c r="AK87" s="25">
        <v>70324.032055812757</v>
      </c>
      <c r="AL87" s="25">
        <v>84388.8384669753</v>
      </c>
      <c r="AM87" s="25">
        <v>91962.195765293596</v>
      </c>
      <c r="AN87" s="25">
        <v>97371.736692663821</v>
      </c>
      <c r="AO87" s="25">
        <v>102781.27762003403</v>
      </c>
      <c r="AP87" s="25">
        <v>109051.45532505246</v>
      </c>
      <c r="AQ87" s="25">
        <v>135659.18872696243</v>
      </c>
      <c r="AR87" s="25">
        <v>151177.91414632674</v>
      </c>
      <c r="AS87" s="25">
        <v>207486.73403998115</v>
      </c>
      <c r="AT87" s="25">
        <v>231424.40291677878</v>
      </c>
      <c r="AU87" s="25">
        <v>310149.77887980011</v>
      </c>
      <c r="AV87" s="25">
        <v>335822.39055728592</v>
      </c>
      <c r="AW87" s="26">
        <v>375130.67548304849</v>
      </c>
      <c r="AX87" s="24">
        <v>56611.576428967986</v>
      </c>
      <c r="AY87" s="25">
        <v>64779.798164729909</v>
      </c>
      <c r="AZ87" s="25">
        <v>70225.279321904542</v>
      </c>
      <c r="BA87" s="25">
        <v>72793.902672440701</v>
      </c>
      <c r="BB87" s="25">
        <v>86907.580215131777</v>
      </c>
      <c r="BC87" s="25">
        <v>94529.808644978591</v>
      </c>
      <c r="BD87" s="25">
        <v>99963.785138113089</v>
      </c>
      <c r="BE87" s="25">
        <v>105397.76163124757</v>
      </c>
      <c r="BF87" s="25">
        <v>111827.55809264397</v>
      </c>
      <c r="BG87" s="25">
        <v>139409.18872696243</v>
      </c>
      <c r="BH87" s="25">
        <v>155356.89518969526</v>
      </c>
      <c r="BI87" s="25">
        <v>212301.41403998114</v>
      </c>
      <c r="BJ87" s="25">
        <v>236794.62291677878</v>
      </c>
      <c r="BK87" s="25">
        <v>316723.66887980013</v>
      </c>
      <c r="BL87" s="25">
        <v>342912.93275728595</v>
      </c>
      <c r="BM87" s="26">
        <v>382908.23548304848</v>
      </c>
      <c r="BN87" s="24">
        <v>59013.214286841037</v>
      </c>
      <c r="BO87" s="25">
        <v>67218.166972700652</v>
      </c>
      <c r="BP87" s="25">
        <v>72688.135429940405</v>
      </c>
      <c r="BQ87" s="25">
        <v>75263.773289068646</v>
      </c>
      <c r="BR87" s="25">
        <v>89426.321963288239</v>
      </c>
      <c r="BS87" s="25">
        <v>97097.421524663587</v>
      </c>
      <c r="BT87" s="25">
        <v>102555.83358356236</v>
      </c>
      <c r="BU87" s="25">
        <v>108014.2456424611</v>
      </c>
      <c r="BV87" s="25">
        <v>114603.66086023547</v>
      </c>
      <c r="BW87" s="25">
        <v>143159.18872696243</v>
      </c>
      <c r="BX87" s="25">
        <v>159535.87623306375</v>
      </c>
      <c r="BY87" s="25">
        <v>217116.09403998114</v>
      </c>
      <c r="BZ87" s="25">
        <v>242164.84291677878</v>
      </c>
      <c r="CA87" s="25">
        <v>323297.55887980014</v>
      </c>
      <c r="CB87" s="25">
        <v>350003.47495728597</v>
      </c>
      <c r="CC87" s="26">
        <v>390685.79548304848</v>
      </c>
      <c r="CD87" s="24">
        <v>71318.863594188544</v>
      </c>
      <c r="CE87" s="25">
        <v>82016.693133316803</v>
      </c>
      <c r="CF87" s="25">
        <v>89148.579492735676</v>
      </c>
      <c r="CG87" s="25">
        <v>92518.64476850949</v>
      </c>
      <c r="CH87" s="25">
        <v>110820.98142472225</v>
      </c>
      <c r="CI87" s="25">
        <v>120985.92008189703</v>
      </c>
      <c r="CJ87" s="25">
        <v>131838.74838859393</v>
      </c>
      <c r="CK87" s="25">
        <v>144755.51418391132</v>
      </c>
      <c r="CL87" s="25">
        <v>153586.33258519496</v>
      </c>
      <c r="CM87" s="25">
        <v>228713.7124105799</v>
      </c>
      <c r="CN87" s="25">
        <v>254877.40493926604</v>
      </c>
      <c r="CO87" s="25">
        <v>336396.200694762</v>
      </c>
      <c r="CP87" s="25">
        <v>378573.87525076419</v>
      </c>
      <c r="CQ87" s="25">
        <v>475490.31000000006</v>
      </c>
      <c r="CR87" s="25">
        <v>516091.57</v>
      </c>
      <c r="CS87" s="26">
        <v>557378.89560000005</v>
      </c>
      <c r="CT87" s="24">
        <v>73591.493721731196</v>
      </c>
      <c r="CU87" s="25">
        <v>84233.893325330515</v>
      </c>
      <c r="CV87" s="25">
        <v>91328.826394396732</v>
      </c>
      <c r="CW87" s="25">
        <v>94675.847854561536</v>
      </c>
      <c r="CX87" s="25">
        <v>118024.66502650798</v>
      </c>
      <c r="CY87" s="25">
        <v>122995.62229129604</v>
      </c>
      <c r="CZ87" s="25">
        <v>133762.89008630702</v>
      </c>
      <c r="DA87" s="25">
        <v>146882.44843840116</v>
      </c>
      <c r="DB87" s="25">
        <v>155843.02058522438</v>
      </c>
      <c r="DC87" s="25">
        <v>232074.26853267383</v>
      </c>
      <c r="DD87" s="25">
        <v>258622.39169377444</v>
      </c>
      <c r="DE87" s="25">
        <v>343921.78287736676</v>
      </c>
      <c r="DF87" s="25">
        <v>386937.74305562087</v>
      </c>
      <c r="DG87" s="25">
        <v>487637.20427700004</v>
      </c>
      <c r="DH87" s="25">
        <v>530849.52087899996</v>
      </c>
      <c r="DI87" s="26">
        <v>574652.78496310348</v>
      </c>
      <c r="DJ87" s="24">
        <v>76233.656752800278</v>
      </c>
      <c r="DK87" s="25">
        <v>86876.056356399597</v>
      </c>
      <c r="DL87" s="25">
        <v>93970.989425465828</v>
      </c>
      <c r="DM87" s="25">
        <v>97312.428789736005</v>
      </c>
      <c r="DN87" s="25">
        <v>120039.2772189745</v>
      </c>
      <c r="DO87" s="25">
        <v>125632.20322647049</v>
      </c>
      <c r="DP87" s="25">
        <v>135281.00827218057</v>
      </c>
      <c r="DQ87" s="25">
        <v>148569.8249744217</v>
      </c>
      <c r="DR87" s="25">
        <v>157633.33562309193</v>
      </c>
      <c r="DS87" s="25">
        <v>234740.3234595863</v>
      </c>
      <c r="DT87" s="25">
        <v>261593.42982714681</v>
      </c>
      <c r="DU87" s="25">
        <v>349189.69040519011</v>
      </c>
      <c r="DV87" s="25">
        <v>392792.45051902055</v>
      </c>
      <c r="DW87" s="25">
        <v>498569.40912630002</v>
      </c>
      <c r="DX87" s="25">
        <v>542750.49081218289</v>
      </c>
      <c r="DY87" s="26">
        <v>588471.89645358617</v>
      </c>
      <c r="DZ87" s="24">
        <v>78635.294610673329</v>
      </c>
      <c r="EA87" s="25">
        <v>89277.694214272648</v>
      </c>
      <c r="EB87" s="25">
        <v>96372.627283338879</v>
      </c>
      <c r="EC87" s="25">
        <v>99708.992709071128</v>
      </c>
      <c r="ED87" s="25">
        <v>122558.01896713098</v>
      </c>
      <c r="EE87" s="25">
        <v>128028.76714580564</v>
      </c>
      <c r="EF87" s="25">
        <v>137581.00827218057</v>
      </c>
      <c r="EG87" s="25">
        <v>151069.8249744217</v>
      </c>
      <c r="EH87" s="25">
        <v>160285.84826572024</v>
      </c>
      <c r="EI87" s="25">
        <v>238490.3234595863</v>
      </c>
      <c r="EJ87" s="25">
        <v>265772.41087051528</v>
      </c>
      <c r="EK87" s="25">
        <v>354004.3704051901</v>
      </c>
      <c r="EL87" s="25">
        <v>398162.67051902052</v>
      </c>
      <c r="EM87" s="25">
        <v>505143.29912630003</v>
      </c>
      <c r="EN87" s="25">
        <v>549841.03301218292</v>
      </c>
      <c r="EO87" s="26">
        <v>596249.45645358623</v>
      </c>
      <c r="EP87" s="24">
        <v>81036.932468546394</v>
      </c>
      <c r="EQ87" s="25">
        <v>91679.332072145698</v>
      </c>
      <c r="ER87" s="25">
        <v>98774.265141211945</v>
      </c>
      <c r="ES87" s="25">
        <v>102105.55662840627</v>
      </c>
      <c r="ET87" s="25">
        <v>125076.76071528746</v>
      </c>
      <c r="EU87" s="25">
        <v>130425.33106514078</v>
      </c>
      <c r="EV87" s="25">
        <v>139881.00827218057</v>
      </c>
      <c r="EW87" s="25">
        <v>153569.8249744217</v>
      </c>
      <c r="EX87" s="25">
        <v>162938.36090834855</v>
      </c>
      <c r="EY87" s="25">
        <v>242240.3234595863</v>
      </c>
      <c r="EZ87" s="25">
        <v>269951.3919138838</v>
      </c>
      <c r="FA87" s="25">
        <v>358819.05040519009</v>
      </c>
      <c r="FB87" s="25">
        <v>403532.8905190205</v>
      </c>
      <c r="FC87" s="25">
        <v>511717.18912630004</v>
      </c>
      <c r="FD87" s="25">
        <v>556931.57521218294</v>
      </c>
      <c r="FE87" s="26">
        <v>604027.01645358629</v>
      </c>
    </row>
    <row r="88" spans="1:161">
      <c r="A88" s="12">
        <v>79</v>
      </c>
      <c r="B88" s="24">
        <v>53814.464401155645</v>
      </c>
      <c r="C88" s="25">
        <v>61886.634061328994</v>
      </c>
      <c r="D88" s="25">
        <v>67268.080501444565</v>
      </c>
      <c r="E88" s="25">
        <v>69811.001808276473</v>
      </c>
      <c r="F88" s="25">
        <v>83773.202169931756</v>
      </c>
      <c r="G88" s="25">
        <v>91291.310056976916</v>
      </c>
      <c r="H88" s="25">
        <v>96661.38711915203</v>
      </c>
      <c r="I88" s="25">
        <v>102031.46418132713</v>
      </c>
      <c r="J88" s="25">
        <v>107038.75922021542</v>
      </c>
      <c r="K88" s="25">
        <v>132075.23441465685</v>
      </c>
      <c r="L88" s="25">
        <v>147183.97357794709</v>
      </c>
      <c r="M88" s="25">
        <v>207211.03027472779</v>
      </c>
      <c r="N88" s="25">
        <v>233056.50943942327</v>
      </c>
      <c r="O88" s="25">
        <v>307681.11997600005</v>
      </c>
      <c r="P88" s="25">
        <v>329892.12533047859</v>
      </c>
      <c r="Q88" s="26">
        <v>369479.15439826134</v>
      </c>
      <c r="R88" s="24">
        <v>55101.010891516664</v>
      </c>
      <c r="S88" s="25">
        <v>63366.162525244159</v>
      </c>
      <c r="T88" s="25">
        <v>68876.263614395823</v>
      </c>
      <c r="U88" s="25">
        <v>71479.978734173288</v>
      </c>
      <c r="V88" s="25">
        <v>85775.974481007928</v>
      </c>
      <c r="W88" s="25">
        <v>93473.81834468813</v>
      </c>
      <c r="X88" s="25">
        <v>98972.278247316848</v>
      </c>
      <c r="Y88" s="25">
        <v>104470.73814994555</v>
      </c>
      <c r="Z88" s="25">
        <v>110843.9814909772</v>
      </c>
      <c r="AA88" s="25">
        <v>136820.51675819827</v>
      </c>
      <c r="AB88" s="25">
        <v>152472.09223370464</v>
      </c>
      <c r="AC88" s="25">
        <v>213984.05423907208</v>
      </c>
      <c r="AD88" s="25">
        <v>239747.60368330861</v>
      </c>
      <c r="AE88" s="25">
        <v>318683.94596990006</v>
      </c>
      <c r="AF88" s="25">
        <v>330222.69094577862</v>
      </c>
      <c r="AG88" s="26">
        <v>372933.93227088201</v>
      </c>
      <c r="AH88" s="24">
        <v>56291.066374425172</v>
      </c>
      <c r="AI88" s="25">
        <v>64734.726330588943</v>
      </c>
      <c r="AJ88" s="25">
        <v>70363.832968031464</v>
      </c>
      <c r="AK88" s="25">
        <v>73023.78236380656</v>
      </c>
      <c r="AL88" s="25">
        <v>87628.538836567866</v>
      </c>
      <c r="AM88" s="25">
        <v>95492.638475747037</v>
      </c>
      <c r="AN88" s="25">
        <v>101109.85250373217</v>
      </c>
      <c r="AO88" s="25">
        <v>106727.06653171728</v>
      </c>
      <c r="AP88" s="25">
        <v>113237.95731440544</v>
      </c>
      <c r="AQ88" s="25">
        <v>139098.11889985978</v>
      </c>
      <c r="AR88" s="25">
        <v>155010.24054686169</v>
      </c>
      <c r="AS88" s="25">
        <v>220757.07820341637</v>
      </c>
      <c r="AT88" s="25">
        <v>246438.69792719395</v>
      </c>
      <c r="AU88" s="25">
        <v>332686.77196380007</v>
      </c>
      <c r="AV88" s="25">
        <v>359329.95789629593</v>
      </c>
      <c r="AW88" s="26">
        <v>405805.95414928492</v>
      </c>
      <c r="AX88" s="24">
        <v>58692.704232298223</v>
      </c>
      <c r="AY88" s="25">
        <v>67173.095138559685</v>
      </c>
      <c r="AZ88" s="25">
        <v>72826.689076067327</v>
      </c>
      <c r="BA88" s="25">
        <v>75493.652980434505</v>
      </c>
      <c r="BB88" s="25">
        <v>90147.280584724329</v>
      </c>
      <c r="BC88" s="25">
        <v>98060.251355432032</v>
      </c>
      <c r="BD88" s="25">
        <v>103701.90094918144</v>
      </c>
      <c r="BE88" s="25">
        <v>109343.55054293081</v>
      </c>
      <c r="BF88" s="25">
        <v>116014.06008199694</v>
      </c>
      <c r="BG88" s="25">
        <v>142848.11889985978</v>
      </c>
      <c r="BH88" s="25">
        <v>159189.22159023018</v>
      </c>
      <c r="BI88" s="25">
        <v>225571.75820341636</v>
      </c>
      <c r="BJ88" s="25">
        <v>251808.91792719395</v>
      </c>
      <c r="BK88" s="25">
        <v>339260.66196380008</v>
      </c>
      <c r="BL88" s="25">
        <v>366420.50009629596</v>
      </c>
      <c r="BM88" s="26">
        <v>413583.51414928492</v>
      </c>
      <c r="BN88" s="24">
        <v>61094.342090171282</v>
      </c>
      <c r="BO88" s="25">
        <v>69611.463946530421</v>
      </c>
      <c r="BP88" s="25">
        <v>75289.54518410319</v>
      </c>
      <c r="BQ88" s="25">
        <v>77963.523597062434</v>
      </c>
      <c r="BR88" s="25">
        <v>92666.022332880792</v>
      </c>
      <c r="BS88" s="25">
        <v>100627.86423511703</v>
      </c>
      <c r="BT88" s="25">
        <v>106293.9493946307</v>
      </c>
      <c r="BU88" s="25">
        <v>111960.03455414435</v>
      </c>
      <c r="BV88" s="25">
        <v>118790.16284958845</v>
      </c>
      <c r="BW88" s="25">
        <v>146598.11889985978</v>
      </c>
      <c r="BX88" s="25">
        <v>163368.20263359867</v>
      </c>
      <c r="BY88" s="25">
        <v>230386.43820341636</v>
      </c>
      <c r="BZ88" s="25">
        <v>257179.13792719395</v>
      </c>
      <c r="CA88" s="25">
        <v>345834.5519638001</v>
      </c>
      <c r="CB88" s="25">
        <v>373511.04229629599</v>
      </c>
      <c r="CC88" s="26">
        <v>421361.07414928492</v>
      </c>
      <c r="CD88" s="24">
        <v>74509.385189116045</v>
      </c>
      <c r="CE88" s="25">
        <v>85685.79296748343</v>
      </c>
      <c r="CF88" s="25">
        <v>93136.731486395031</v>
      </c>
      <c r="CG88" s="25">
        <v>96657.560045496706</v>
      </c>
      <c r="CH88" s="25">
        <v>115716.12545223378</v>
      </c>
      <c r="CI88" s="25">
        <v>126398.34775180336</v>
      </c>
      <c r="CJ88" s="25">
        <v>136733.37619037624</v>
      </c>
      <c r="CK88" s="25">
        <v>150129.48055412798</v>
      </c>
      <c r="CL88" s="25">
        <v>159288.1380804186</v>
      </c>
      <c r="CM88" s="25">
        <v>237204.57927552221</v>
      </c>
      <c r="CN88" s="25">
        <v>264339.58405136195</v>
      </c>
      <c r="CO88" s="25">
        <v>359619.30298077362</v>
      </c>
      <c r="CP88" s="25">
        <v>404848.89151899074</v>
      </c>
      <c r="CQ88" s="25">
        <v>513581.125</v>
      </c>
      <c r="CR88" s="25">
        <v>555815.47499999998</v>
      </c>
      <c r="CS88" s="26">
        <v>616955.17724999995</v>
      </c>
      <c r="CT88" s="24">
        <v>76765.483887954993</v>
      </c>
      <c r="CU88" s="25">
        <v>87883.982016487877</v>
      </c>
      <c r="CV88" s="25">
        <v>95296.314102176446</v>
      </c>
      <c r="CW88" s="25">
        <v>98793.317677952393</v>
      </c>
      <c r="CX88" s="25">
        <v>123121.54544954744</v>
      </c>
      <c r="CY88" s="25">
        <v>128380.00590649944</v>
      </c>
      <c r="CZ88" s="25">
        <v>138688.27595553137</v>
      </c>
      <c r="DA88" s="25">
        <v>152290.23405475623</v>
      </c>
      <c r="DB88" s="25">
        <v>161580.70847162654</v>
      </c>
      <c r="DC88" s="25">
        <v>240618.56980651486</v>
      </c>
      <c r="DD88" s="25">
        <v>268144.1178410307</v>
      </c>
      <c r="DE88" s="25">
        <v>367144.88516337838</v>
      </c>
      <c r="DF88" s="25">
        <v>413212.75932384742</v>
      </c>
      <c r="DG88" s="25">
        <v>525728.01927699998</v>
      </c>
      <c r="DH88" s="25">
        <v>570573.42587899999</v>
      </c>
      <c r="DI88" s="26">
        <v>634229.06661310338</v>
      </c>
      <c r="DJ88" s="24">
        <v>79407.64691902406</v>
      </c>
      <c r="DK88" s="25">
        <v>90526.145047556973</v>
      </c>
      <c r="DL88" s="25">
        <v>97938.477133245542</v>
      </c>
      <c r="DM88" s="25">
        <v>101429.89861312686</v>
      </c>
      <c r="DN88" s="25">
        <v>125109.88491224738</v>
      </c>
      <c r="DO88" s="25">
        <v>131016.5868416739</v>
      </c>
      <c r="DP88" s="25">
        <v>140239.83349270708</v>
      </c>
      <c r="DQ88" s="25">
        <v>154014.33627323253</v>
      </c>
      <c r="DR88" s="25">
        <v>163409.98964430331</v>
      </c>
      <c r="DS88" s="25">
        <v>243342.65131170742</v>
      </c>
      <c r="DT88" s="25">
        <v>271179.82049990812</v>
      </c>
      <c r="DU88" s="25">
        <v>372412.79269120173</v>
      </c>
      <c r="DV88" s="25">
        <v>419067.4667872471</v>
      </c>
      <c r="DW88" s="25">
        <v>536660.22412629996</v>
      </c>
      <c r="DX88" s="25">
        <v>582438.16457383742</v>
      </c>
      <c r="DY88" s="26">
        <v>648048.17810358608</v>
      </c>
      <c r="DZ88" s="24">
        <v>81809.284776897111</v>
      </c>
      <c r="EA88" s="25">
        <v>92927.782905430024</v>
      </c>
      <c r="EB88" s="25">
        <v>100340.11499111859</v>
      </c>
      <c r="EC88" s="25">
        <v>103826.462532462</v>
      </c>
      <c r="ED88" s="25">
        <v>127628.62666040385</v>
      </c>
      <c r="EE88" s="25">
        <v>133413.15076100905</v>
      </c>
      <c r="EF88" s="25">
        <v>142539.83349270708</v>
      </c>
      <c r="EG88" s="25">
        <v>156514.33627323253</v>
      </c>
      <c r="EH88" s="25">
        <v>166062.50228693162</v>
      </c>
      <c r="EI88" s="25">
        <v>247092.65131170742</v>
      </c>
      <c r="EJ88" s="25">
        <v>275358.80154327664</v>
      </c>
      <c r="EK88" s="25">
        <v>377227.47269120172</v>
      </c>
      <c r="EL88" s="25">
        <v>424437.68678724708</v>
      </c>
      <c r="EM88" s="25">
        <v>543234.11412629997</v>
      </c>
      <c r="EN88" s="25">
        <v>589528.70677383745</v>
      </c>
      <c r="EO88" s="26">
        <v>655825.73810358613</v>
      </c>
      <c r="EP88" s="24">
        <v>84210.922634770177</v>
      </c>
      <c r="EQ88" s="25">
        <v>95329.420763303075</v>
      </c>
      <c r="ER88" s="25">
        <v>102741.75284899164</v>
      </c>
      <c r="ES88" s="25">
        <v>106223.02645179714</v>
      </c>
      <c r="ET88" s="25">
        <v>130147.36840856033</v>
      </c>
      <c r="EU88" s="25">
        <v>135809.71468034419</v>
      </c>
      <c r="EV88" s="25">
        <v>144839.83349270708</v>
      </c>
      <c r="EW88" s="25">
        <v>159014.33627323253</v>
      </c>
      <c r="EX88" s="25">
        <v>168715.01492955995</v>
      </c>
      <c r="EY88" s="25">
        <v>250842.65131170742</v>
      </c>
      <c r="EZ88" s="25">
        <v>279537.78258664516</v>
      </c>
      <c r="FA88" s="25">
        <v>382042.15269120171</v>
      </c>
      <c r="FB88" s="25">
        <v>429807.90678724705</v>
      </c>
      <c r="FC88" s="25">
        <v>549808.00412629999</v>
      </c>
      <c r="FD88" s="25">
        <v>596619.24897383747</v>
      </c>
      <c r="FE88" s="26">
        <v>663603.29810358619</v>
      </c>
    </row>
    <row r="89" spans="1:161">
      <c r="A89" s="12">
        <v>80</v>
      </c>
      <c r="B89" s="24">
        <v>56133.354334039439</v>
      </c>
      <c r="C89" s="25">
        <v>64553.357484145352</v>
      </c>
      <c r="D89" s="25">
        <v>70166.692917549299</v>
      </c>
      <c r="E89" s="25">
        <v>72819.189868850546</v>
      </c>
      <c r="F89" s="25">
        <v>87383.02784262065</v>
      </c>
      <c r="G89" s="25">
        <v>95225.094443881448</v>
      </c>
      <c r="H89" s="25">
        <v>100826.57058763919</v>
      </c>
      <c r="I89" s="25">
        <v>106428.04673139693</v>
      </c>
      <c r="J89" s="25">
        <v>111518.86195045839</v>
      </c>
      <c r="K89" s="25">
        <v>136972.93804576574</v>
      </c>
      <c r="L89" s="25">
        <v>152641.9497460647</v>
      </c>
      <c r="M89" s="25">
        <v>221436.48477255128</v>
      </c>
      <c r="N89" s="25">
        <v>249152.28595771969</v>
      </c>
      <c r="O89" s="25">
        <v>330526.01305999991</v>
      </c>
      <c r="P89" s="25">
        <v>352984.5741036121</v>
      </c>
      <c r="Q89" s="26">
        <v>396542.77316042001</v>
      </c>
      <c r="R89" s="24">
        <v>57329.456798393803</v>
      </c>
      <c r="S89" s="25">
        <v>65928.875318152859</v>
      </c>
      <c r="T89" s="25">
        <v>71661.820997992254</v>
      </c>
      <c r="U89" s="25">
        <v>74370.837966274194</v>
      </c>
      <c r="V89" s="25">
        <v>89245.005559529032</v>
      </c>
      <c r="W89" s="25">
        <v>97254.172725127763</v>
      </c>
      <c r="X89" s="25">
        <v>102975.00641484118</v>
      </c>
      <c r="Y89" s="25">
        <v>108695.84010455458</v>
      </c>
      <c r="Z89" s="25">
        <v>115326.83603137481</v>
      </c>
      <c r="AA89" s="25">
        <v>141717.18738991444</v>
      </c>
      <c r="AB89" s="25">
        <v>157928.91723252094</v>
      </c>
      <c r="AC89" s="25">
        <v>228209.50873689557</v>
      </c>
      <c r="AD89" s="25">
        <v>255843.38020160503</v>
      </c>
      <c r="AE89" s="25">
        <v>342028.83905389992</v>
      </c>
      <c r="AF89" s="25">
        <v>353315.13971891213</v>
      </c>
      <c r="AG89" s="26">
        <v>399997.55103304068</v>
      </c>
      <c r="AH89" s="24">
        <v>58435.862439100914</v>
      </c>
      <c r="AI89" s="25">
        <v>67201.241804966048</v>
      </c>
      <c r="AJ89" s="25">
        <v>73044.828048876137</v>
      </c>
      <c r="AK89" s="25">
        <v>75806.126546093874</v>
      </c>
      <c r="AL89" s="25">
        <v>90967.351855312634</v>
      </c>
      <c r="AM89" s="25">
        <v>99131.088560276577</v>
      </c>
      <c r="AN89" s="25">
        <v>104962.32906382228</v>
      </c>
      <c r="AO89" s="25">
        <v>110793.56956736796</v>
      </c>
      <c r="AP89" s="25">
        <v>117552.53759974538</v>
      </c>
      <c r="AQ89" s="25">
        <v>144091.40068239984</v>
      </c>
      <c r="AR89" s="25">
        <v>160574.72852377692</v>
      </c>
      <c r="AS89" s="25">
        <v>234982.53270123986</v>
      </c>
      <c r="AT89" s="25">
        <v>262534.4744454904</v>
      </c>
      <c r="AU89" s="25">
        <v>358531.66504779994</v>
      </c>
      <c r="AV89" s="25">
        <v>377296.45579111075</v>
      </c>
      <c r="AW89" s="26">
        <v>427147.44250686839</v>
      </c>
      <c r="AX89" s="24">
        <v>60837.500296973965</v>
      </c>
      <c r="AY89" s="25">
        <v>69639.610612936784</v>
      </c>
      <c r="AZ89" s="25">
        <v>75507.684156912001</v>
      </c>
      <c r="BA89" s="25">
        <v>78275.997162721818</v>
      </c>
      <c r="BB89" s="25">
        <v>93486.093603469097</v>
      </c>
      <c r="BC89" s="25">
        <v>101698.70143996157</v>
      </c>
      <c r="BD89" s="25">
        <v>107554.37750927155</v>
      </c>
      <c r="BE89" s="25">
        <v>113410.05357858147</v>
      </c>
      <c r="BF89" s="25">
        <v>120328.64036733686</v>
      </c>
      <c r="BG89" s="25">
        <v>147841.40068239984</v>
      </c>
      <c r="BH89" s="25">
        <v>164753.70956714542</v>
      </c>
      <c r="BI89" s="25">
        <v>239797.21270123986</v>
      </c>
      <c r="BJ89" s="25">
        <v>267904.69444549037</v>
      </c>
      <c r="BK89" s="25">
        <v>365105.55504779995</v>
      </c>
      <c r="BL89" s="25">
        <v>384386.99799111078</v>
      </c>
      <c r="BM89" s="26">
        <v>434925.00250686839</v>
      </c>
      <c r="BN89" s="24">
        <v>63239.138154847024</v>
      </c>
      <c r="BO89" s="25">
        <v>72077.979420907533</v>
      </c>
      <c r="BP89" s="25">
        <v>77970.540264947864</v>
      </c>
      <c r="BQ89" s="25">
        <v>80745.867779349748</v>
      </c>
      <c r="BR89" s="25">
        <v>96004.835351625574</v>
      </c>
      <c r="BS89" s="25">
        <v>104266.31431964657</v>
      </c>
      <c r="BT89" s="25">
        <v>110146.42595472082</v>
      </c>
      <c r="BU89" s="25">
        <v>116026.53758979501</v>
      </c>
      <c r="BV89" s="25">
        <v>123104.74313492837</v>
      </c>
      <c r="BW89" s="25">
        <v>151591.40068239984</v>
      </c>
      <c r="BX89" s="25">
        <v>168932.69061051394</v>
      </c>
      <c r="BY89" s="25">
        <v>244611.89270123985</v>
      </c>
      <c r="BZ89" s="25">
        <v>273274.91444549034</v>
      </c>
      <c r="CA89" s="25">
        <v>371679.44504779996</v>
      </c>
      <c r="CB89" s="25">
        <v>391477.54019111081</v>
      </c>
      <c r="CC89" s="26">
        <v>442702.56250686839</v>
      </c>
      <c r="CD89" s="24">
        <v>77800.586613368083</v>
      </c>
      <c r="CE89" s="25">
        <v>89470.674605373308</v>
      </c>
      <c r="CF89" s="25">
        <v>97250.733266710115</v>
      </c>
      <c r="CG89" s="25">
        <v>100927.08258254398</v>
      </c>
      <c r="CH89" s="25">
        <v>120763.32941779864</v>
      </c>
      <c r="CI89" s="25">
        <v>131981.56953101905</v>
      </c>
      <c r="CJ89" s="25">
        <v>141816.10465788061</v>
      </c>
      <c r="CK89" s="25">
        <v>155711.34927879059</v>
      </c>
      <c r="CL89" s="25">
        <v>165210.52902508227</v>
      </c>
      <c r="CM89" s="25">
        <v>246023.93186048913</v>
      </c>
      <c r="CN89" s="25">
        <v>274167.82598932454</v>
      </c>
      <c r="CO89" s="25">
        <v>384513.84835196473</v>
      </c>
      <c r="CP89" s="25">
        <v>433016.50042600947</v>
      </c>
      <c r="CQ89" s="25">
        <v>553801.54</v>
      </c>
      <c r="CR89" s="25">
        <v>598248.68000000005</v>
      </c>
      <c r="CS89" s="26">
        <v>664056.03480000002</v>
      </c>
      <c r="CT89" s="24">
        <v>80039.632219138774</v>
      </c>
      <c r="CU89" s="25">
        <v>91649.252597349245</v>
      </c>
      <c r="CV89" s="25">
        <v>99388.999516156211</v>
      </c>
      <c r="CW89" s="25">
        <v>103040.71803048528</v>
      </c>
      <c r="CX89" s="25">
        <v>128376.75243397856</v>
      </c>
      <c r="CY89" s="25">
        <v>133934.2986751963</v>
      </c>
      <c r="CZ89" s="25">
        <v>143803.79073203003</v>
      </c>
      <c r="DA89" s="25">
        <v>157908.14308585212</v>
      </c>
      <c r="DB89" s="25">
        <v>167541.3383636736</v>
      </c>
      <c r="DC89" s="25">
        <v>249494.86607564637</v>
      </c>
      <c r="DD89" s="25">
        <v>278035.81753277016</v>
      </c>
      <c r="DE89" s="25">
        <v>392039.43053456949</v>
      </c>
      <c r="DF89" s="25">
        <v>441380.36823086615</v>
      </c>
      <c r="DG89" s="25">
        <v>565948.43427700002</v>
      </c>
      <c r="DH89" s="25">
        <v>613006.63087900006</v>
      </c>
      <c r="DI89" s="26">
        <v>681329.92416310345</v>
      </c>
      <c r="DJ89" s="24">
        <v>82681.795250207855</v>
      </c>
      <c r="DK89" s="25">
        <v>94291.415628418326</v>
      </c>
      <c r="DL89" s="25">
        <v>102031.16254722529</v>
      </c>
      <c r="DM89" s="25">
        <v>105677.29896565975</v>
      </c>
      <c r="DN89" s="25">
        <v>130338.0030459483</v>
      </c>
      <c r="DO89" s="25">
        <v>136570.87961037076</v>
      </c>
      <c r="DP89" s="25">
        <v>145390.65275872589</v>
      </c>
      <c r="DQ89" s="25">
        <v>159671.01056800122</v>
      </c>
      <c r="DR89" s="25">
        <v>169411.74967714513</v>
      </c>
      <c r="DS89" s="25">
        <v>252280.19669744195</v>
      </c>
      <c r="DT89" s="25">
        <v>281139.77589756955</v>
      </c>
      <c r="DU89" s="25">
        <v>397307.33806239284</v>
      </c>
      <c r="DV89" s="25">
        <v>447235.07569426583</v>
      </c>
      <c r="DW89" s="25">
        <v>576880.6391263</v>
      </c>
      <c r="DX89" s="25">
        <v>624847.84053144779</v>
      </c>
      <c r="DY89" s="26">
        <v>695149.03565358615</v>
      </c>
      <c r="DZ89" s="24">
        <v>85083.433108080906</v>
      </c>
      <c r="EA89" s="25">
        <v>96693.053486291377</v>
      </c>
      <c r="EB89" s="25">
        <v>104432.80040509834</v>
      </c>
      <c r="EC89" s="25">
        <v>108073.86288499489</v>
      </c>
      <c r="ED89" s="25">
        <v>132856.74479410477</v>
      </c>
      <c r="EE89" s="25">
        <v>138967.4435297059</v>
      </c>
      <c r="EF89" s="25">
        <v>147690.65275872589</v>
      </c>
      <c r="EG89" s="25">
        <v>162171.01056800122</v>
      </c>
      <c r="EH89" s="25">
        <v>172064.26231977344</v>
      </c>
      <c r="EI89" s="25">
        <v>256030.19669744195</v>
      </c>
      <c r="EJ89" s="25">
        <v>285318.75694093801</v>
      </c>
      <c r="EK89" s="25">
        <v>402122.01806239283</v>
      </c>
      <c r="EL89" s="25">
        <v>452605.29569426581</v>
      </c>
      <c r="EM89" s="25">
        <v>583454.52912630001</v>
      </c>
      <c r="EN89" s="25">
        <v>631938.38273144781</v>
      </c>
      <c r="EO89" s="26">
        <v>702926.59565358621</v>
      </c>
      <c r="EP89" s="24">
        <v>87485.070965953957</v>
      </c>
      <c r="EQ89" s="25">
        <v>99094.691344164428</v>
      </c>
      <c r="ER89" s="25">
        <v>106834.43826297139</v>
      </c>
      <c r="ES89" s="25">
        <v>110470.42680433001</v>
      </c>
      <c r="ET89" s="25">
        <v>135375.48654226126</v>
      </c>
      <c r="EU89" s="25">
        <v>141364.00744904106</v>
      </c>
      <c r="EV89" s="25">
        <v>149990.65275872589</v>
      </c>
      <c r="EW89" s="25">
        <v>164671.01056800122</v>
      </c>
      <c r="EX89" s="25">
        <v>174716.77496240177</v>
      </c>
      <c r="EY89" s="25">
        <v>259780.19669744195</v>
      </c>
      <c r="EZ89" s="25">
        <v>289497.73798430653</v>
      </c>
      <c r="FA89" s="25">
        <v>406936.69806239282</v>
      </c>
      <c r="FB89" s="25">
        <v>457975.51569426578</v>
      </c>
      <c r="FC89" s="25">
        <v>590028.41912630002</v>
      </c>
      <c r="FD89" s="25">
        <v>639028.92493144784</v>
      </c>
      <c r="FE89" s="26">
        <v>710704.15565358626</v>
      </c>
    </row>
    <row r="90" spans="1:161">
      <c r="A90" s="12">
        <v>81</v>
      </c>
      <c r="B90" s="24">
        <v>58522.112567474062</v>
      </c>
      <c r="C90" s="25">
        <v>67300.42945259517</v>
      </c>
      <c r="D90" s="25">
        <v>73152.640709342566</v>
      </c>
      <c r="E90" s="25">
        <v>75918.014826221275</v>
      </c>
      <c r="F90" s="25">
        <v>91101.617791465513</v>
      </c>
      <c r="G90" s="25">
        <v>99277.404003520132</v>
      </c>
      <c r="H90" s="25">
        <v>105117.25129784482</v>
      </c>
      <c r="I90" s="25">
        <v>110957.09859216954</v>
      </c>
      <c r="J90" s="25">
        <v>115754.43901179162</v>
      </c>
      <c r="K90" s="25">
        <v>139741.141109902</v>
      </c>
      <c r="L90" s="25">
        <v>155726.82124719006</v>
      </c>
      <c r="M90" s="25">
        <v>236708.99773255535</v>
      </c>
      <c r="N90" s="25">
        <v>266433.6180642437</v>
      </c>
      <c r="O90" s="25">
        <v>354660.10614399996</v>
      </c>
      <c r="P90" s="25">
        <v>377693.49429086497</v>
      </c>
      <c r="Q90" s="26">
        <v>425608.32258677861</v>
      </c>
      <c r="R90" s="24">
        <v>59625.045921589677</v>
      </c>
      <c r="S90" s="25">
        <v>68568.802809828121</v>
      </c>
      <c r="T90" s="25">
        <v>74531.307401987084</v>
      </c>
      <c r="U90" s="25">
        <v>77348.798970138538</v>
      </c>
      <c r="V90" s="25">
        <v>92818.558764166213</v>
      </c>
      <c r="W90" s="25">
        <v>101148.42942248886</v>
      </c>
      <c r="X90" s="25">
        <v>107098.33703557642</v>
      </c>
      <c r="Y90" s="25">
        <v>113048.24464866398</v>
      </c>
      <c r="Z90" s="25">
        <v>119944.75926300808</v>
      </c>
      <c r="AA90" s="25">
        <v>144488.88551545664</v>
      </c>
      <c r="AB90" s="25">
        <v>161017.68361240916</v>
      </c>
      <c r="AC90" s="25">
        <v>243482.02169689964</v>
      </c>
      <c r="AD90" s="25">
        <v>273124.71230812906</v>
      </c>
      <c r="AE90" s="25">
        <v>366662.93213789997</v>
      </c>
      <c r="AF90" s="25">
        <v>378024.059906165</v>
      </c>
      <c r="AG90" s="26">
        <v>429063.10045939928</v>
      </c>
      <c r="AH90" s="24">
        <v>60645.281345051677</v>
      </c>
      <c r="AI90" s="25">
        <v>69742.073546809421</v>
      </c>
      <c r="AJ90" s="25">
        <v>75806.601681314583</v>
      </c>
      <c r="AK90" s="25">
        <v>78672.302934820618</v>
      </c>
      <c r="AL90" s="25">
        <v>94406.763521784742</v>
      </c>
      <c r="AM90" s="25">
        <v>102879.16537630391</v>
      </c>
      <c r="AN90" s="25">
        <v>108930.88098667472</v>
      </c>
      <c r="AO90" s="25">
        <v>114982.59659704551</v>
      </c>
      <c r="AP90" s="25">
        <v>121997.11646235797</v>
      </c>
      <c r="AQ90" s="25">
        <v>146924.50444370444</v>
      </c>
      <c r="AR90" s="25">
        <v>163731.92503374704</v>
      </c>
      <c r="AS90" s="25">
        <v>250255.04566124393</v>
      </c>
      <c r="AT90" s="25">
        <v>279815.80655201443</v>
      </c>
      <c r="AU90" s="25">
        <v>383665.75813179999</v>
      </c>
      <c r="AV90" s="25">
        <v>403707.20769648853</v>
      </c>
      <c r="AW90" s="26">
        <v>458213.86674450961</v>
      </c>
      <c r="AX90" s="24">
        <v>63046.919202924728</v>
      </c>
      <c r="AY90" s="25">
        <v>72180.442354780156</v>
      </c>
      <c r="AZ90" s="25">
        <v>78269.457789350447</v>
      </c>
      <c r="BA90" s="25">
        <v>81142.173551448563</v>
      </c>
      <c r="BB90" s="25">
        <v>96925.505269941204</v>
      </c>
      <c r="BC90" s="25">
        <v>105446.7782559889</v>
      </c>
      <c r="BD90" s="25">
        <v>111522.92943212399</v>
      </c>
      <c r="BE90" s="25">
        <v>117599.08060825904</v>
      </c>
      <c r="BF90" s="25">
        <v>124773.21922994946</v>
      </c>
      <c r="BG90" s="25">
        <v>150674.50444370444</v>
      </c>
      <c r="BH90" s="25">
        <v>167910.90607711553</v>
      </c>
      <c r="BI90" s="25">
        <v>255069.72566124392</v>
      </c>
      <c r="BJ90" s="25">
        <v>285186.0265520144</v>
      </c>
      <c r="BK90" s="25">
        <v>390239.6481318</v>
      </c>
      <c r="BL90" s="25">
        <v>410797.74989648856</v>
      </c>
      <c r="BM90" s="26">
        <v>465991.4267445096</v>
      </c>
      <c r="BN90" s="24">
        <v>65448.557060797779</v>
      </c>
      <c r="BO90" s="25">
        <v>74618.811162750906</v>
      </c>
      <c r="BP90" s="25">
        <v>80732.31389738631</v>
      </c>
      <c r="BQ90" s="25">
        <v>83612.044168076492</v>
      </c>
      <c r="BR90" s="25">
        <v>99444.247018097682</v>
      </c>
      <c r="BS90" s="25">
        <v>108014.3911356739</v>
      </c>
      <c r="BT90" s="25">
        <v>114114.97787757326</v>
      </c>
      <c r="BU90" s="25">
        <v>120215.56461947259</v>
      </c>
      <c r="BV90" s="25">
        <v>127549.32199754097</v>
      </c>
      <c r="BW90" s="25">
        <v>154424.50444370444</v>
      </c>
      <c r="BX90" s="25">
        <v>172089.88712048403</v>
      </c>
      <c r="BY90" s="25">
        <v>259884.40566124392</v>
      </c>
      <c r="BZ90" s="25">
        <v>290556.24655201437</v>
      </c>
      <c r="CA90" s="25">
        <v>396813.53813180001</v>
      </c>
      <c r="CB90" s="25">
        <v>417888.29209648859</v>
      </c>
      <c r="CC90" s="26">
        <v>473768.9867445096</v>
      </c>
      <c r="CD90" s="24">
        <v>81194.024025341874</v>
      </c>
      <c r="CE90" s="25">
        <v>93373.127629143157</v>
      </c>
      <c r="CF90" s="25">
        <v>101492.53003167735</v>
      </c>
      <c r="CG90" s="25">
        <v>105329.2311115645</v>
      </c>
      <c r="CH90" s="25">
        <v>125964.90786206682</v>
      </c>
      <c r="CI90" s="25">
        <v>137738.22529973817</v>
      </c>
      <c r="CJ90" s="25">
        <v>145840.47384678162</v>
      </c>
      <c r="CK90" s="25">
        <v>158872.49881941502</v>
      </c>
      <c r="CL90" s="25">
        <v>168564.52467378028</v>
      </c>
      <c r="CM90" s="25">
        <v>251018.54813467574</v>
      </c>
      <c r="CN90" s="25">
        <v>279733.80111698469</v>
      </c>
      <c r="CO90" s="25">
        <v>411240.74603197188</v>
      </c>
      <c r="CP90" s="25">
        <v>463258.83161242644</v>
      </c>
      <c r="CQ90" s="25">
        <v>596494.755</v>
      </c>
      <c r="CR90" s="25">
        <v>643717.88500000013</v>
      </c>
      <c r="CS90" s="26">
        <v>714526.85235000018</v>
      </c>
      <c r="CT90" s="24">
        <v>83415.486810571325</v>
      </c>
      <c r="CU90" s="25">
        <v>95531.485377496661</v>
      </c>
      <c r="CV90" s="25">
        <v>103608.8177554469</v>
      </c>
      <c r="CW90" s="25">
        <v>107420.05718417786</v>
      </c>
      <c r="CX90" s="25">
        <v>133792.69590622245</v>
      </c>
      <c r="CY90" s="25">
        <v>139661.12679925581</v>
      </c>
      <c r="CZ90" s="25">
        <v>147721.39420302532</v>
      </c>
      <c r="DA90" s="25">
        <v>161115.50770573528</v>
      </c>
      <c r="DB90" s="25">
        <v>170944.36844517713</v>
      </c>
      <c r="DC90" s="25">
        <v>254562.50217506176</v>
      </c>
      <c r="DD90" s="25">
        <v>283683.16558454267</v>
      </c>
      <c r="DE90" s="25">
        <v>418766.32821457664</v>
      </c>
      <c r="DF90" s="25">
        <v>471622.69941728312</v>
      </c>
      <c r="DG90" s="25">
        <v>608641.64927699999</v>
      </c>
      <c r="DH90" s="25">
        <v>658475.83587900014</v>
      </c>
      <c r="DI90" s="26">
        <v>731800.74171310361</v>
      </c>
      <c r="DJ90" s="24">
        <v>86057.649841640407</v>
      </c>
      <c r="DK90" s="25">
        <v>98173.648408565758</v>
      </c>
      <c r="DL90" s="25">
        <v>106250.98078651598</v>
      </c>
      <c r="DM90" s="25">
        <v>110056.63811935233</v>
      </c>
      <c r="DN90" s="25">
        <v>135726.02912412616</v>
      </c>
      <c r="DO90" s="25">
        <v>142297.70773443027</v>
      </c>
      <c r="DP90" s="25">
        <v>150357.97513819978</v>
      </c>
      <c r="DQ90" s="25">
        <v>162933.21733813794</v>
      </c>
      <c r="DR90" s="25">
        <v>172872.96755740728</v>
      </c>
      <c r="DS90" s="25">
        <v>257434.48339425796</v>
      </c>
      <c r="DT90" s="25">
        <v>286883.68693705765</v>
      </c>
      <c r="DU90" s="25">
        <v>424034.23574239999</v>
      </c>
      <c r="DV90" s="25">
        <v>477477.4068806828</v>
      </c>
      <c r="DW90" s="25">
        <v>619573.85412629996</v>
      </c>
      <c r="DX90" s="25">
        <v>670303.14466520364</v>
      </c>
      <c r="DY90" s="26">
        <v>745619.8532035863</v>
      </c>
      <c r="DZ90" s="24">
        <v>88459.287699513472</v>
      </c>
      <c r="EA90" s="25">
        <v>100575.28626643881</v>
      </c>
      <c r="EB90" s="25">
        <v>108652.61864438903</v>
      </c>
      <c r="EC90" s="25">
        <v>112453.20203868746</v>
      </c>
      <c r="ED90" s="25">
        <v>138244.77087228265</v>
      </c>
      <c r="EE90" s="25">
        <v>144694.27165376543</v>
      </c>
      <c r="EF90" s="25">
        <v>152754.53905753492</v>
      </c>
      <c r="EG90" s="25">
        <v>165433.21733813794</v>
      </c>
      <c r="EH90" s="25">
        <v>175525.48020003558</v>
      </c>
      <c r="EI90" s="25">
        <v>261184.48339425796</v>
      </c>
      <c r="EJ90" s="25">
        <v>291062.66798042617</v>
      </c>
      <c r="EK90" s="25">
        <v>428848.91574239999</v>
      </c>
      <c r="EL90" s="25">
        <v>482847.62688068277</v>
      </c>
      <c r="EM90" s="25">
        <v>626147.74412629998</v>
      </c>
      <c r="EN90" s="25">
        <v>677393.68686520366</v>
      </c>
      <c r="EO90" s="26">
        <v>753397.41320358636</v>
      </c>
      <c r="EP90" s="24">
        <v>90860.925557386523</v>
      </c>
      <c r="EQ90" s="25">
        <v>102976.92412431186</v>
      </c>
      <c r="ER90" s="25">
        <v>111054.2565022621</v>
      </c>
      <c r="ES90" s="25">
        <v>114849.7659580226</v>
      </c>
      <c r="ET90" s="25">
        <v>140763.51262043911</v>
      </c>
      <c r="EU90" s="25">
        <v>147090.83557310057</v>
      </c>
      <c r="EV90" s="25">
        <v>155151.10297687005</v>
      </c>
      <c r="EW90" s="25">
        <v>167933.21733813794</v>
      </c>
      <c r="EX90" s="25">
        <v>178177.99284266389</v>
      </c>
      <c r="EY90" s="25">
        <v>264934.48339425796</v>
      </c>
      <c r="EZ90" s="25">
        <v>295241.64902379463</v>
      </c>
      <c r="FA90" s="25">
        <v>433663.59574239998</v>
      </c>
      <c r="FB90" s="25">
        <v>488217.84688068274</v>
      </c>
      <c r="FC90" s="25">
        <v>632721.63412629999</v>
      </c>
      <c r="FD90" s="25">
        <v>684484.22906520369</v>
      </c>
      <c r="FE90" s="26">
        <v>761174.97320358641</v>
      </c>
    </row>
    <row r="91" spans="1:161">
      <c r="A91" s="12">
        <v>82</v>
      </c>
      <c r="B91" s="24">
        <v>60981.771164985337</v>
      </c>
      <c r="C91" s="25">
        <v>70129.036839733133</v>
      </c>
      <c r="D91" s="25">
        <v>76227.213956231673</v>
      </c>
      <c r="E91" s="25">
        <v>79108.815528400402</v>
      </c>
      <c r="F91" s="25">
        <v>94930.578634080492</v>
      </c>
      <c r="G91" s="25">
        <v>103449.98953713899</v>
      </c>
      <c r="H91" s="25">
        <v>109535.28303932362</v>
      </c>
      <c r="I91" s="25">
        <v>115620.57654150827</v>
      </c>
      <c r="J91" s="25">
        <v>119876.24521784353</v>
      </c>
      <c r="K91" s="25">
        <v>141154.58859951986</v>
      </c>
      <c r="L91" s="25">
        <v>157301.95998449935</v>
      </c>
      <c r="M91" s="25">
        <v>249630.89565742607</v>
      </c>
      <c r="N91" s="25">
        <v>281063.16749088233</v>
      </c>
      <c r="O91" s="25">
        <v>375299.49922799994</v>
      </c>
      <c r="P91" s="25">
        <v>404132.03889122553</v>
      </c>
      <c r="Q91" s="26">
        <v>450249.43041979679</v>
      </c>
      <c r="R91" s="24">
        <v>61988.77007089532</v>
      </c>
      <c r="S91" s="25">
        <v>71287.085581529609</v>
      </c>
      <c r="T91" s="25">
        <v>77485.96258861915</v>
      </c>
      <c r="U91" s="25">
        <v>80415.148374480064</v>
      </c>
      <c r="V91" s="25">
        <v>96498.178049376089</v>
      </c>
      <c r="W91" s="25">
        <v>105158.27095124315</v>
      </c>
      <c r="X91" s="25">
        <v>111344.05159543392</v>
      </c>
      <c r="Y91" s="25">
        <v>117529.83223962471</v>
      </c>
      <c r="Z91" s="25">
        <v>124699.74636063588</v>
      </c>
      <c r="AA91" s="25">
        <v>145908.43028932755</v>
      </c>
      <c r="AB91" s="25">
        <v>162599.61713246765</v>
      </c>
      <c r="AC91" s="25">
        <v>256403.91962177036</v>
      </c>
      <c r="AD91" s="25">
        <v>287754.2617347677</v>
      </c>
      <c r="AE91" s="25">
        <v>387302.32522189996</v>
      </c>
      <c r="AF91" s="25">
        <v>405462.60450652556</v>
      </c>
      <c r="AG91" s="26">
        <v>453704.20829241746</v>
      </c>
      <c r="AH91" s="24">
        <v>62920.277672206968</v>
      </c>
      <c r="AI91" s="25">
        <v>72358.319323038013</v>
      </c>
      <c r="AJ91" s="25">
        <v>78650.347090258729</v>
      </c>
      <c r="AK91" s="25">
        <v>81623.549862132801</v>
      </c>
      <c r="AL91" s="25">
        <v>97948.259834559358</v>
      </c>
      <c r="AM91" s="25">
        <v>106738.48828125057</v>
      </c>
      <c r="AN91" s="25">
        <v>113017.22288603001</v>
      </c>
      <c r="AO91" s="25">
        <v>119295.95749080945</v>
      </c>
      <c r="AP91" s="25">
        <v>126573.61418352893</v>
      </c>
      <c r="AQ91" s="25">
        <v>148382.67115981103</v>
      </c>
      <c r="AR91" s="25">
        <v>165356.89865099514</v>
      </c>
      <c r="AS91" s="25">
        <v>263176.94358611468</v>
      </c>
      <c r="AT91" s="25">
        <v>294445.35597865307</v>
      </c>
      <c r="AU91" s="25">
        <v>407305.15121579997</v>
      </c>
      <c r="AV91" s="25">
        <v>427929.64015827788</v>
      </c>
      <c r="AW91" s="26">
        <v>478844.35317818768</v>
      </c>
      <c r="AX91" s="24">
        <v>65321.915530080019</v>
      </c>
      <c r="AY91" s="25">
        <v>74796.688131008763</v>
      </c>
      <c r="AZ91" s="25">
        <v>81113.203198294592</v>
      </c>
      <c r="BA91" s="25">
        <v>84093.42047876073</v>
      </c>
      <c r="BB91" s="25">
        <v>100467.00158271582</v>
      </c>
      <c r="BC91" s="25">
        <v>109306.10116093556</v>
      </c>
      <c r="BD91" s="25">
        <v>115609.27133147926</v>
      </c>
      <c r="BE91" s="25">
        <v>121912.44150202298</v>
      </c>
      <c r="BF91" s="25">
        <v>129349.71695112043</v>
      </c>
      <c r="BG91" s="25">
        <v>152132.67115981103</v>
      </c>
      <c r="BH91" s="25">
        <v>169535.87969436363</v>
      </c>
      <c r="BI91" s="25">
        <v>267991.62358611467</v>
      </c>
      <c r="BJ91" s="25">
        <v>299815.57597865304</v>
      </c>
      <c r="BK91" s="25">
        <v>413879.04121579998</v>
      </c>
      <c r="BL91" s="25">
        <v>435020.1823582779</v>
      </c>
      <c r="BM91" s="26">
        <v>486621.91317818768</v>
      </c>
      <c r="BN91" s="24">
        <v>67723.55338795307</v>
      </c>
      <c r="BO91" s="25">
        <v>77235.056938979498</v>
      </c>
      <c r="BP91" s="25">
        <v>83576.059306330455</v>
      </c>
      <c r="BQ91" s="25">
        <v>86563.291095388675</v>
      </c>
      <c r="BR91" s="25">
        <v>102985.74333087228</v>
      </c>
      <c r="BS91" s="25">
        <v>111873.71404062056</v>
      </c>
      <c r="BT91" s="25">
        <v>118201.31977692853</v>
      </c>
      <c r="BU91" s="25">
        <v>124528.92551323651</v>
      </c>
      <c r="BV91" s="25">
        <v>132125.81971871192</v>
      </c>
      <c r="BW91" s="25">
        <v>155882.67115981103</v>
      </c>
      <c r="BX91" s="25">
        <v>173714.86073773212</v>
      </c>
      <c r="BY91" s="25">
        <v>272806.30358611466</v>
      </c>
      <c r="BZ91" s="25">
        <v>305185.79597865301</v>
      </c>
      <c r="CA91" s="25">
        <v>420452.9312158</v>
      </c>
      <c r="CB91" s="25">
        <v>442110.72455827793</v>
      </c>
      <c r="CC91" s="26">
        <v>494399.47317818768</v>
      </c>
      <c r="CD91" s="24">
        <v>84691.253583434605</v>
      </c>
      <c r="CE91" s="25">
        <v>97394.941620949801</v>
      </c>
      <c r="CF91" s="25">
        <v>105864.06697929326</v>
      </c>
      <c r="CG91" s="25">
        <v>109866.02436447157</v>
      </c>
      <c r="CH91" s="25">
        <v>131323.17532568844</v>
      </c>
      <c r="CI91" s="25">
        <v>143670.95493815513</v>
      </c>
      <c r="CJ91" s="25">
        <v>152122.187581576</v>
      </c>
      <c r="CK91" s="25">
        <v>160573.42022499687</v>
      </c>
      <c r="CL91" s="25">
        <v>170369.21088674947</v>
      </c>
      <c r="CM91" s="25">
        <v>253579.19013024206</v>
      </c>
      <c r="CN91" s="25">
        <v>282587.36761253799</v>
      </c>
      <c r="CO91" s="25">
        <v>433854.06740049564</v>
      </c>
      <c r="CP91" s="25">
        <v>488860.54310904408</v>
      </c>
      <c r="CQ91" s="25">
        <v>638249.38785000006</v>
      </c>
      <c r="CR91" s="25">
        <v>686794.59000000008</v>
      </c>
      <c r="CS91" s="26">
        <v>741738.15720000013</v>
      </c>
      <c r="CT91" s="24">
        <v>86894.595757541407</v>
      </c>
      <c r="CU91" s="25">
        <v>99532.460666512241</v>
      </c>
      <c r="CV91" s="25">
        <v>107957.70393915949</v>
      </c>
      <c r="CW91" s="25">
        <v>111933.34341104781</v>
      </c>
      <c r="CX91" s="25">
        <v>139371.78579270036</v>
      </c>
      <c r="CY91" s="25">
        <v>145563.11648054729</v>
      </c>
      <c r="CZ91" s="25">
        <v>153970.55974792215</v>
      </c>
      <c r="DA91" s="25">
        <v>162787.65920567373</v>
      </c>
      <c r="DB91" s="25">
        <v>173555.58700708181</v>
      </c>
      <c r="DC91" s="25">
        <v>257204.5015449645</v>
      </c>
      <c r="DD91" s="25">
        <v>286627.39632678666</v>
      </c>
      <c r="DE91" s="25">
        <v>441379.6495831004</v>
      </c>
      <c r="DF91" s="25">
        <v>497224.41091390076</v>
      </c>
      <c r="DG91" s="25">
        <v>650396.28212700004</v>
      </c>
      <c r="DH91" s="25">
        <v>701552.54087900009</v>
      </c>
      <c r="DI91" s="26">
        <v>759012.04656310356</v>
      </c>
      <c r="DJ91" s="24">
        <v>89536.758788610488</v>
      </c>
      <c r="DK91" s="25">
        <v>102174.62369758131</v>
      </c>
      <c r="DL91" s="25">
        <v>110599.86697022858</v>
      </c>
      <c r="DM91" s="25">
        <v>114569.92434622227</v>
      </c>
      <c r="DN91" s="25">
        <v>141276.36065083006</v>
      </c>
      <c r="DO91" s="25">
        <v>148199.69741572175</v>
      </c>
      <c r="DP91" s="25">
        <v>156607.1406830966</v>
      </c>
      <c r="DQ91" s="25">
        <v>165014.58395047145</v>
      </c>
      <c r="DR91" s="25">
        <v>178956.14202419651</v>
      </c>
      <c r="DS91" s="25">
        <v>260176.5454896047</v>
      </c>
      <c r="DT91" s="25">
        <v>289939.42707470921</v>
      </c>
      <c r="DU91" s="25">
        <v>446647.55711092375</v>
      </c>
      <c r="DV91" s="25">
        <v>503079.11837730044</v>
      </c>
      <c r="DW91" s="25">
        <v>661328.48697630002</v>
      </c>
      <c r="DX91" s="25">
        <v>713344.60719333147</v>
      </c>
      <c r="DY91" s="26">
        <v>772831.15805358626</v>
      </c>
      <c r="DZ91" s="24">
        <v>91938.396646483554</v>
      </c>
      <c r="EA91" s="25">
        <v>104576.26155545437</v>
      </c>
      <c r="EB91" s="25">
        <v>113001.50482810164</v>
      </c>
      <c r="EC91" s="25">
        <v>116966.48826555742</v>
      </c>
      <c r="ED91" s="25">
        <v>143795.10239898655</v>
      </c>
      <c r="EE91" s="25">
        <v>150596.26133505692</v>
      </c>
      <c r="EF91" s="25">
        <v>159003.70460243177</v>
      </c>
      <c r="EG91" s="25">
        <v>167411.14786980662</v>
      </c>
      <c r="EH91" s="25">
        <v>181587.28737486861</v>
      </c>
      <c r="EI91" s="25">
        <v>263926.5454896047</v>
      </c>
      <c r="EJ91" s="25">
        <v>294118.40811807773</v>
      </c>
      <c r="EK91" s="25">
        <v>451462.23711092374</v>
      </c>
      <c r="EL91" s="25">
        <v>508449.33837730042</v>
      </c>
      <c r="EM91" s="25">
        <v>667902.37697630003</v>
      </c>
      <c r="EN91" s="25">
        <v>720435.14939333149</v>
      </c>
      <c r="EO91" s="26">
        <v>780608.71805358632</v>
      </c>
      <c r="EP91" s="24">
        <v>94340.034504356605</v>
      </c>
      <c r="EQ91" s="25">
        <v>106977.89941332742</v>
      </c>
      <c r="ER91" s="25">
        <v>115403.14268597469</v>
      </c>
      <c r="ES91" s="25">
        <v>119363.05218489256</v>
      </c>
      <c r="ET91" s="25">
        <v>146313.84414714301</v>
      </c>
      <c r="EU91" s="25">
        <v>152992.82525439205</v>
      </c>
      <c r="EV91" s="25">
        <v>161400.26852176691</v>
      </c>
      <c r="EW91" s="25">
        <v>169807.71178914176</v>
      </c>
      <c r="EX91" s="25">
        <v>184218.43272554068</v>
      </c>
      <c r="EY91" s="25">
        <v>267676.5454896047</v>
      </c>
      <c r="EZ91" s="25">
        <v>298297.38916144619</v>
      </c>
      <c r="FA91" s="25">
        <v>456276.91711092374</v>
      </c>
      <c r="FB91" s="25">
        <v>513819.55837730039</v>
      </c>
      <c r="FC91" s="25">
        <v>674476.26697630004</v>
      </c>
      <c r="FD91" s="25">
        <v>727525.69159333152</v>
      </c>
      <c r="FE91" s="26">
        <v>788386.27805358637</v>
      </c>
    </row>
    <row r="92" spans="1:161">
      <c r="A92" s="12">
        <v>83</v>
      </c>
      <c r="B92" s="24">
        <v>63513.362190099091</v>
      </c>
      <c r="C92" s="25">
        <v>73040.366518613955</v>
      </c>
      <c r="D92" s="25">
        <v>79391.702737623884</v>
      </c>
      <c r="E92" s="25">
        <v>82392.930823399758</v>
      </c>
      <c r="F92" s="25">
        <v>98871.516988079689</v>
      </c>
      <c r="G92" s="25">
        <v>107744.60184598429</v>
      </c>
      <c r="H92" s="25">
        <v>114082.51960163041</v>
      </c>
      <c r="I92" s="25">
        <v>120420.43735727655</v>
      </c>
      <c r="J92" s="25">
        <v>124116.64969993278</v>
      </c>
      <c r="K92" s="25">
        <v>142597.71141321395</v>
      </c>
      <c r="L92" s="25">
        <v>158910.16875294739</v>
      </c>
      <c r="M92" s="25">
        <v>262910.88478081929</v>
      </c>
      <c r="N92" s="25">
        <v>296099.50147518108</v>
      </c>
      <c r="O92" s="25">
        <v>397225.72933556011</v>
      </c>
      <c r="P92" s="25">
        <v>422421.28161361098</v>
      </c>
      <c r="Q92" s="26">
        <v>475585.49952451192</v>
      </c>
      <c r="R92" s="24">
        <v>64421.621056101772</v>
      </c>
      <c r="S92" s="25">
        <v>74084.864214517031</v>
      </c>
      <c r="T92" s="25">
        <v>80527.026320127232</v>
      </c>
      <c r="U92" s="25">
        <v>83571.172808012619</v>
      </c>
      <c r="V92" s="25">
        <v>100285.40736961513</v>
      </c>
      <c r="W92" s="25">
        <v>109285.37982586266</v>
      </c>
      <c r="X92" s="25">
        <v>115713.93158032514</v>
      </c>
      <c r="Y92" s="25">
        <v>122142.48333478767</v>
      </c>
      <c r="Z92" s="25">
        <v>129593.79249901712</v>
      </c>
      <c r="AA92" s="25">
        <v>147357.41356677091</v>
      </c>
      <c r="AB92" s="25">
        <v>164214.35677209267</v>
      </c>
      <c r="AC92" s="25">
        <v>269683.90874516359</v>
      </c>
      <c r="AD92" s="25">
        <v>302790.59571906645</v>
      </c>
      <c r="AE92" s="25">
        <v>408728.55532946013</v>
      </c>
      <c r="AF92" s="25">
        <v>426751.84722891101</v>
      </c>
      <c r="AG92" s="26">
        <v>479040.2773971326</v>
      </c>
      <c r="AH92" s="24">
        <v>65261.806000496326</v>
      </c>
      <c r="AI92" s="25">
        <v>75051.076900570784</v>
      </c>
      <c r="AJ92" s="25">
        <v>81577.257500620428</v>
      </c>
      <c r="AK92" s="25">
        <v>84661.105660176356</v>
      </c>
      <c r="AL92" s="25">
        <v>101593.32679221161</v>
      </c>
      <c r="AM92" s="25">
        <v>110710.67663253832</v>
      </c>
      <c r="AN92" s="25">
        <v>117223.06937562879</v>
      </c>
      <c r="AO92" s="25">
        <v>123735.4621187193</v>
      </c>
      <c r="AP92" s="25">
        <v>131283.95104454405</v>
      </c>
      <c r="AQ92" s="25">
        <v>149870.63798551189</v>
      </c>
      <c r="AR92" s="25">
        <v>167015.08135973249</v>
      </c>
      <c r="AS92" s="25">
        <v>276456.93270950788</v>
      </c>
      <c r="AT92" s="25">
        <v>309481.68996295182</v>
      </c>
      <c r="AU92" s="25">
        <v>428231.38132336014</v>
      </c>
      <c r="AV92" s="25">
        <v>449326.12216619181</v>
      </c>
      <c r="AW92" s="26">
        <v>504380.5002882909</v>
      </c>
      <c r="AX92" s="24">
        <v>67663.443858369385</v>
      </c>
      <c r="AY92" s="25">
        <v>77489.44570854152</v>
      </c>
      <c r="AZ92" s="25">
        <v>84040.113608656291</v>
      </c>
      <c r="BA92" s="25">
        <v>87130.9762768043</v>
      </c>
      <c r="BB92" s="25">
        <v>104112.06854036807</v>
      </c>
      <c r="BC92" s="25">
        <v>113278.28951222332</v>
      </c>
      <c r="BD92" s="25">
        <v>119815.11782107806</v>
      </c>
      <c r="BE92" s="25">
        <v>126351.94612993282</v>
      </c>
      <c r="BF92" s="25">
        <v>134060.05381213553</v>
      </c>
      <c r="BG92" s="25">
        <v>153620.63798551189</v>
      </c>
      <c r="BH92" s="25">
        <v>171194.06240310098</v>
      </c>
      <c r="BI92" s="25">
        <v>281271.61270950787</v>
      </c>
      <c r="BJ92" s="25">
        <v>314851.90996295179</v>
      </c>
      <c r="BK92" s="25">
        <v>434805.27132336015</v>
      </c>
      <c r="BL92" s="25">
        <v>456416.66436619184</v>
      </c>
      <c r="BM92" s="26">
        <v>512158.0602882909</v>
      </c>
      <c r="BN92" s="24">
        <v>70065.081716242436</v>
      </c>
      <c r="BO92" s="25">
        <v>79927.814516512255</v>
      </c>
      <c r="BP92" s="25">
        <v>86502.969716692154</v>
      </c>
      <c r="BQ92" s="25">
        <v>89600.84689343223</v>
      </c>
      <c r="BR92" s="25">
        <v>106630.81028852455</v>
      </c>
      <c r="BS92" s="25">
        <v>115845.90239190831</v>
      </c>
      <c r="BT92" s="25">
        <v>122407.16626652732</v>
      </c>
      <c r="BU92" s="25">
        <v>128968.43014114637</v>
      </c>
      <c r="BV92" s="25">
        <v>136836.15657972705</v>
      </c>
      <c r="BW92" s="25">
        <v>157370.63798551189</v>
      </c>
      <c r="BX92" s="25">
        <v>175373.04344646947</v>
      </c>
      <c r="BY92" s="25">
        <v>286086.29270950786</v>
      </c>
      <c r="BZ92" s="25">
        <v>320222.12996295176</v>
      </c>
      <c r="CA92" s="25">
        <v>441379.16132336017</v>
      </c>
      <c r="CB92" s="25">
        <v>463507.20656619186</v>
      </c>
      <c r="CC92" s="26">
        <v>519935.6202882909</v>
      </c>
      <c r="CD92" s="24">
        <v>88293.831446043419</v>
      </c>
      <c r="CE92" s="25">
        <v>101537.90616294993</v>
      </c>
      <c r="CF92" s="25">
        <v>110367.28930755431</v>
      </c>
      <c r="CG92" s="25">
        <v>114539.48107317829</v>
      </c>
      <c r="CH92" s="25">
        <v>136840.44634931337</v>
      </c>
      <c r="CI92" s="25">
        <v>149782.39832646391</v>
      </c>
      <c r="CJ92" s="25">
        <v>158593.12763978532</v>
      </c>
      <c r="CK92" s="25">
        <v>167403.85695310673</v>
      </c>
      <c r="CL92" s="25">
        <v>177616.33879714317</v>
      </c>
      <c r="CM92" s="25">
        <v>256192.5391651527</v>
      </c>
      <c r="CN92" s="25">
        <v>285499.67056629719</v>
      </c>
      <c r="CO92" s="25">
        <v>457094.04836643377</v>
      </c>
      <c r="CP92" s="25">
        <v>515174.12758156686</v>
      </c>
      <c r="CQ92" s="25">
        <v>679735.59806025005</v>
      </c>
      <c r="CR92" s="25">
        <v>732041.59500000009</v>
      </c>
      <c r="CS92" s="26">
        <v>797925.33854999999</v>
      </c>
      <c r="CT92" s="24">
        <v>90478.507155337706</v>
      </c>
      <c r="CU92" s="25">
        <v>103653.95877397798</v>
      </c>
      <c r="CV92" s="25">
        <v>112437.59318640486</v>
      </c>
      <c r="CW92" s="25">
        <v>116582.5849831127</v>
      </c>
      <c r="CX92" s="25">
        <v>145116.43201983342</v>
      </c>
      <c r="CY92" s="25">
        <v>151642.89392093982</v>
      </c>
      <c r="CZ92" s="25">
        <v>160407.97115539663</v>
      </c>
      <c r="DA92" s="25">
        <v>169173.04838985341</v>
      </c>
      <c r="DB92" s="25">
        <v>180736.39479099817</v>
      </c>
      <c r="DC92" s="25">
        <v>259899.31035777298</v>
      </c>
      <c r="DD92" s="25">
        <v>289630.47764524777</v>
      </c>
      <c r="DE92" s="25">
        <v>464619.63054903853</v>
      </c>
      <c r="DF92" s="25">
        <v>523537.99538642354</v>
      </c>
      <c r="DG92" s="25">
        <v>691882.49233725003</v>
      </c>
      <c r="DH92" s="25">
        <v>746799.5458790001</v>
      </c>
      <c r="DI92" s="26">
        <v>815199.22791310342</v>
      </c>
      <c r="DJ92" s="24">
        <v>93120.670186406787</v>
      </c>
      <c r="DK92" s="25">
        <v>106296.12180504706</v>
      </c>
      <c r="DL92" s="25">
        <v>115079.75621747396</v>
      </c>
      <c r="DM92" s="25">
        <v>119219.16591828717</v>
      </c>
      <c r="DN92" s="25">
        <v>146991.39513010893</v>
      </c>
      <c r="DO92" s="25">
        <v>154279.47485611428</v>
      </c>
      <c r="DP92" s="25">
        <v>163044.55209057109</v>
      </c>
      <c r="DQ92" s="25">
        <v>171809.62932502784</v>
      </c>
      <c r="DR92" s="25">
        <v>186099.93512329512</v>
      </c>
      <c r="DS92" s="25">
        <v>262970.64589405741</v>
      </c>
      <c r="DT92" s="25">
        <v>293053.15844096954</v>
      </c>
      <c r="DU92" s="25">
        <v>469887.53807686188</v>
      </c>
      <c r="DV92" s="25">
        <v>529392.70284982317</v>
      </c>
      <c r="DW92" s="25">
        <v>702814.69718655001</v>
      </c>
      <c r="DX92" s="25">
        <v>758599.47680272395</v>
      </c>
      <c r="DY92" s="26">
        <v>829018.33940358611</v>
      </c>
      <c r="DZ92" s="24">
        <v>95522.308044279838</v>
      </c>
      <c r="EA92" s="25">
        <v>108697.75966292011</v>
      </c>
      <c r="EB92" s="25">
        <v>117481.39407534702</v>
      </c>
      <c r="EC92" s="25">
        <v>121615.72983762232</v>
      </c>
      <c r="ED92" s="25">
        <v>149510.13687826539</v>
      </c>
      <c r="EE92" s="25">
        <v>156676.03877544941</v>
      </c>
      <c r="EF92" s="25">
        <v>165441.11600990623</v>
      </c>
      <c r="EG92" s="25">
        <v>174206.19324436301</v>
      </c>
      <c r="EH92" s="25">
        <v>188731.08047396722</v>
      </c>
      <c r="EI92" s="25">
        <v>266720.64589405741</v>
      </c>
      <c r="EJ92" s="25">
        <v>297232.139484338</v>
      </c>
      <c r="EK92" s="25">
        <v>474702.21807686187</v>
      </c>
      <c r="EL92" s="25">
        <v>534762.92284982314</v>
      </c>
      <c r="EM92" s="25">
        <v>709388.58718655002</v>
      </c>
      <c r="EN92" s="25">
        <v>765690.01900272397</v>
      </c>
      <c r="EO92" s="26">
        <v>836795.89940358617</v>
      </c>
      <c r="EP92" s="24">
        <v>97923.945902152889</v>
      </c>
      <c r="EQ92" s="25">
        <v>111099.39752079317</v>
      </c>
      <c r="ER92" s="25">
        <v>119883.03193322009</v>
      </c>
      <c r="ES92" s="25">
        <v>124012.29375695746</v>
      </c>
      <c r="ET92" s="25">
        <v>152028.87862642188</v>
      </c>
      <c r="EU92" s="25">
        <v>159072.60269478458</v>
      </c>
      <c r="EV92" s="25">
        <v>167837.67992924139</v>
      </c>
      <c r="EW92" s="25">
        <v>176602.75716369814</v>
      </c>
      <c r="EX92" s="25">
        <v>191362.22582463929</v>
      </c>
      <c r="EY92" s="25">
        <v>270470.64589405741</v>
      </c>
      <c r="EZ92" s="25">
        <v>301411.12052770652</v>
      </c>
      <c r="FA92" s="25">
        <v>479516.89807686186</v>
      </c>
      <c r="FB92" s="25">
        <v>540133.14284982311</v>
      </c>
      <c r="FC92" s="25">
        <v>715962.47718655004</v>
      </c>
      <c r="FD92" s="25">
        <v>772780.561202724</v>
      </c>
      <c r="FE92" s="26">
        <v>844573.45940358622</v>
      </c>
    </row>
    <row r="93" spans="1:161">
      <c r="A93" s="12">
        <v>84</v>
      </c>
      <c r="B93" s="24">
        <v>66117.917706341148</v>
      </c>
      <c r="C93" s="25">
        <v>76035.605362292335</v>
      </c>
      <c r="D93" s="25">
        <v>82647.397132926446</v>
      </c>
      <c r="E93" s="25">
        <v>85771.699559231056</v>
      </c>
      <c r="F93" s="25">
        <v>102926.03947107725</v>
      </c>
      <c r="G93" s="25">
        <v>112162.99173130213</v>
      </c>
      <c r="H93" s="25">
        <v>118760.81477431992</v>
      </c>
      <c r="I93" s="25">
        <v>125358.63781733767</v>
      </c>
      <c r="J93" s="25">
        <v>128657.54933884657</v>
      </c>
      <c r="K93" s="25">
        <v>145152.10694639102</v>
      </c>
      <c r="L93" s="25">
        <v>161756.77422239064</v>
      </c>
      <c r="M93" s="25">
        <v>276591.6339242839</v>
      </c>
      <c r="N93" s="25">
        <v>311590.80551095109</v>
      </c>
      <c r="O93" s="25">
        <v>417466.18802317139</v>
      </c>
      <c r="P93" s="25">
        <v>439318.13287815545</v>
      </c>
      <c r="Q93" s="26">
        <v>501696.14503730991</v>
      </c>
      <c r="R93" s="24">
        <v>66924.590687000062</v>
      </c>
      <c r="S93" s="25">
        <v>76963.279290050064</v>
      </c>
      <c r="T93" s="25">
        <v>83655.738358750066</v>
      </c>
      <c r="U93" s="25">
        <v>86818.158899449933</v>
      </c>
      <c r="V93" s="25">
        <v>104181.79067933993</v>
      </c>
      <c r="W93" s="25">
        <v>113531.43856081915</v>
      </c>
      <c r="X93" s="25">
        <v>120209.75847616146</v>
      </c>
      <c r="Y93" s="25">
        <v>126888.07839150376</v>
      </c>
      <c r="Z93" s="25">
        <v>134628.89285291068</v>
      </c>
      <c r="AA93" s="25">
        <v>148836.74775622255</v>
      </c>
      <c r="AB93" s="25">
        <v>165862.91931463275</v>
      </c>
      <c r="AC93" s="25">
        <v>283364.65788862819</v>
      </c>
      <c r="AD93" s="25">
        <v>318281.8997548364</v>
      </c>
      <c r="AE93" s="25">
        <v>430469.0140170714</v>
      </c>
      <c r="AF93" s="25">
        <v>448648.69849345548</v>
      </c>
      <c r="AG93" s="26">
        <v>505150.92290993058</v>
      </c>
      <c r="AH93" s="24">
        <v>67670.820909849266</v>
      </c>
      <c r="AI93" s="25">
        <v>77821.444046326651</v>
      </c>
      <c r="AJ93" s="25">
        <v>84588.526137311579</v>
      </c>
      <c r="AK93" s="25">
        <v>87786.208661097262</v>
      </c>
      <c r="AL93" s="25">
        <v>105343.45039331671</v>
      </c>
      <c r="AM93" s="25">
        <v>114797.3497875887</v>
      </c>
      <c r="AN93" s="25">
        <v>121550.1350692116</v>
      </c>
      <c r="AO93" s="25">
        <v>128302.92035083445</v>
      </c>
      <c r="AP93" s="25">
        <v>136130.04732668895</v>
      </c>
      <c r="AQ93" s="25">
        <v>151389.33286826379</v>
      </c>
      <c r="AR93" s="25">
        <v>168707.50725991407</v>
      </c>
      <c r="AS93" s="25">
        <v>290137.68185297248</v>
      </c>
      <c r="AT93" s="25">
        <v>324972.99399872171</v>
      </c>
      <c r="AU93" s="25">
        <v>451471.84001097141</v>
      </c>
      <c r="AV93" s="25">
        <v>471792.42827450141</v>
      </c>
      <c r="AW93" s="26">
        <v>531209.34344638046</v>
      </c>
      <c r="AX93" s="24">
        <v>70072.458767722317</v>
      </c>
      <c r="AY93" s="25">
        <v>80259.812854297386</v>
      </c>
      <c r="AZ93" s="25">
        <v>87051.382245347442</v>
      </c>
      <c r="BA93" s="25">
        <v>90256.079277725192</v>
      </c>
      <c r="BB93" s="25">
        <v>107862.19214147318</v>
      </c>
      <c r="BC93" s="25">
        <v>117364.96266727371</v>
      </c>
      <c r="BD93" s="25">
        <v>124142.18351466086</v>
      </c>
      <c r="BE93" s="25">
        <v>130919.40436204799</v>
      </c>
      <c r="BF93" s="25">
        <v>138906.15009428046</v>
      </c>
      <c r="BG93" s="25">
        <v>155139.33286826379</v>
      </c>
      <c r="BH93" s="25">
        <v>172886.48830328256</v>
      </c>
      <c r="BI93" s="25">
        <v>294952.36185297248</v>
      </c>
      <c r="BJ93" s="25">
        <v>330343.21399872168</v>
      </c>
      <c r="BK93" s="25">
        <v>458045.73001097143</v>
      </c>
      <c r="BL93" s="25">
        <v>478882.97047450143</v>
      </c>
      <c r="BM93" s="26">
        <v>538986.90344638051</v>
      </c>
      <c r="BN93" s="24">
        <v>72474.096625595368</v>
      </c>
      <c r="BO93" s="25">
        <v>82698.181662268136</v>
      </c>
      <c r="BP93" s="25">
        <v>89514.238353383305</v>
      </c>
      <c r="BQ93" s="25">
        <v>92725.949894353136</v>
      </c>
      <c r="BR93" s="25">
        <v>110380.93388962964</v>
      </c>
      <c r="BS93" s="25">
        <v>119932.57554695872</v>
      </c>
      <c r="BT93" s="25">
        <v>126734.23196011012</v>
      </c>
      <c r="BU93" s="25">
        <v>133535.88837326152</v>
      </c>
      <c r="BV93" s="25">
        <v>141682.25286187194</v>
      </c>
      <c r="BW93" s="25">
        <v>158889.33286826379</v>
      </c>
      <c r="BX93" s="25">
        <v>177065.46934665108</v>
      </c>
      <c r="BY93" s="25">
        <v>299767.04185297247</v>
      </c>
      <c r="BZ93" s="25">
        <v>335713.43399872165</v>
      </c>
      <c r="CA93" s="25">
        <v>464619.62001097144</v>
      </c>
      <c r="CB93" s="25">
        <v>485973.51267450146</v>
      </c>
      <c r="CC93" s="26">
        <v>546764.46344638057</v>
      </c>
      <c r="CD93" s="24">
        <v>92003.313771565518</v>
      </c>
      <c r="CE93" s="25">
        <v>105803.81083730036</v>
      </c>
      <c r="CF93" s="25">
        <v>115004.14221445694</v>
      </c>
      <c r="CG93" s="25">
        <v>119351.619969598</v>
      </c>
      <c r="CH93" s="25">
        <v>142519.03547359174</v>
      </c>
      <c r="CI93" s="25">
        <v>156075.19534485892</v>
      </c>
      <c r="CJ93" s="25">
        <v>165256.08918867412</v>
      </c>
      <c r="CK93" s="25">
        <v>174436.98303248934</v>
      </c>
      <c r="CL93" s="25">
        <v>185078.52113424768</v>
      </c>
      <c r="CM93" s="25">
        <v>258860.25191183449</v>
      </c>
      <c r="CN93" s="25">
        <v>288472.55616564007</v>
      </c>
      <c r="CO93" s="25">
        <v>481035.35936749686</v>
      </c>
      <c r="CP93" s="25">
        <v>542283.90964416438</v>
      </c>
      <c r="CQ93" s="25">
        <v>723918.41193416622</v>
      </c>
      <c r="CR93" s="25">
        <v>779779</v>
      </c>
      <c r="CS93" s="26">
        <v>849959.11</v>
      </c>
      <c r="CT93" s="24">
        <v>94168.769099248966</v>
      </c>
      <c r="CU93" s="25">
        <v>107897.76000947598</v>
      </c>
      <c r="CV93" s="25">
        <v>117050.42061629398</v>
      </c>
      <c r="CW93" s="25">
        <v>121369.79017239028</v>
      </c>
      <c r="CX93" s="25">
        <v>151029.04451404282</v>
      </c>
      <c r="CY93" s="25">
        <v>157903.08532230282</v>
      </c>
      <c r="CZ93" s="25">
        <v>167036.40910978094</v>
      </c>
      <c r="DA93" s="25">
        <v>176169.73289725912</v>
      </c>
      <c r="DB93" s="25">
        <v>188127.1604087599</v>
      </c>
      <c r="DC93" s="25">
        <v>262648.61490399454</v>
      </c>
      <c r="DD93" s="25">
        <v>292694.2887335429</v>
      </c>
      <c r="DE93" s="25">
        <v>488560.94155010162</v>
      </c>
      <c r="DF93" s="25">
        <v>550647.777449021</v>
      </c>
      <c r="DG93" s="25">
        <v>736065.3062111662</v>
      </c>
      <c r="DH93" s="25">
        <v>794536.95087900001</v>
      </c>
      <c r="DI93" s="26">
        <v>867232.99936310342</v>
      </c>
      <c r="DJ93" s="24">
        <v>96810.932130318062</v>
      </c>
      <c r="DK93" s="25">
        <v>110539.92304054507</v>
      </c>
      <c r="DL93" s="25">
        <v>119692.58364736306</v>
      </c>
      <c r="DM93" s="25">
        <v>124006.37110756474</v>
      </c>
      <c r="DN93" s="25">
        <v>152873.53006601174</v>
      </c>
      <c r="DO93" s="25">
        <v>160539.66625747731</v>
      </c>
      <c r="DP93" s="25">
        <v>169672.9900449554</v>
      </c>
      <c r="DQ93" s="25">
        <v>178806.31383243357</v>
      </c>
      <c r="DR93" s="25">
        <v>193452.60379317362</v>
      </c>
      <c r="DS93" s="25">
        <v>265818.53775147011</v>
      </c>
      <c r="DT93" s="25">
        <v>296226.83473048714</v>
      </c>
      <c r="DU93" s="25">
        <v>493828.84907792497</v>
      </c>
      <c r="DV93" s="25">
        <v>556502.48491242062</v>
      </c>
      <c r="DW93" s="25">
        <v>746997.51106046617</v>
      </c>
      <c r="DX93" s="25">
        <v>806337.58953708061</v>
      </c>
      <c r="DY93" s="26">
        <v>881052.11085358611</v>
      </c>
      <c r="DZ93" s="24">
        <v>99212.569988191113</v>
      </c>
      <c r="EA93" s="25">
        <v>112941.56089841812</v>
      </c>
      <c r="EB93" s="25">
        <v>122094.22150523613</v>
      </c>
      <c r="EC93" s="25">
        <v>126402.93502689988</v>
      </c>
      <c r="ED93" s="25">
        <v>155392.27181416823</v>
      </c>
      <c r="EE93" s="25">
        <v>162936.23017681245</v>
      </c>
      <c r="EF93" s="25">
        <v>172069.55396429054</v>
      </c>
      <c r="EG93" s="25">
        <v>181202.87775176871</v>
      </c>
      <c r="EH93" s="25">
        <v>196083.74914384572</v>
      </c>
      <c r="EI93" s="25">
        <v>269568.53775147011</v>
      </c>
      <c r="EJ93" s="25">
        <v>300405.81577385566</v>
      </c>
      <c r="EK93" s="25">
        <v>498643.52907792496</v>
      </c>
      <c r="EL93" s="25">
        <v>561872.7049124206</v>
      </c>
      <c r="EM93" s="25">
        <v>753571.40106046619</v>
      </c>
      <c r="EN93" s="25">
        <v>813428.13173708064</v>
      </c>
      <c r="EO93" s="26">
        <v>888829.67085358617</v>
      </c>
      <c r="EP93" s="24">
        <v>101614.20784606416</v>
      </c>
      <c r="EQ93" s="25">
        <v>115343.19875629117</v>
      </c>
      <c r="ER93" s="25">
        <v>124495.85936310919</v>
      </c>
      <c r="ES93" s="25">
        <v>128799.49894623503</v>
      </c>
      <c r="ET93" s="25">
        <v>157911.01356232469</v>
      </c>
      <c r="EU93" s="25">
        <v>165332.79409614758</v>
      </c>
      <c r="EV93" s="25">
        <v>174466.11788362567</v>
      </c>
      <c r="EW93" s="25">
        <v>183599.44167110385</v>
      </c>
      <c r="EX93" s="25">
        <v>198714.89449451779</v>
      </c>
      <c r="EY93" s="25">
        <v>273318.53775147011</v>
      </c>
      <c r="EZ93" s="25">
        <v>304584.79681722418</v>
      </c>
      <c r="FA93" s="25">
        <v>503458.20907792496</v>
      </c>
      <c r="FB93" s="25">
        <v>567242.92491242057</v>
      </c>
      <c r="FC93" s="25">
        <v>760145.2910604662</v>
      </c>
      <c r="FD93" s="25">
        <v>820518.67393708066</v>
      </c>
      <c r="FE93" s="26">
        <v>896607.23085358622</v>
      </c>
    </row>
    <row r="94" spans="1:161">
      <c r="A94" s="12">
        <v>85</v>
      </c>
      <c r="B94" s="27">
        <v>68796.469777237377</v>
      </c>
      <c r="C94" s="28">
        <v>79115.940243822974</v>
      </c>
      <c r="D94" s="28">
        <v>85995.587221546724</v>
      </c>
      <c r="E94" s="28">
        <v>89246.460583906126</v>
      </c>
      <c r="F94" s="28">
        <v>107095.75270068734</v>
      </c>
      <c r="G94" s="28">
        <v>116706.90999433876</v>
      </c>
      <c r="H94" s="28">
        <v>123572.02234694692</v>
      </c>
      <c r="I94" s="28">
        <v>130437.13469955508</v>
      </c>
      <c r="J94" s="28">
        <v>133869.69087585917</v>
      </c>
      <c r="K94" s="28">
        <v>151032.47175737956</v>
      </c>
      <c r="L94" s="28">
        <v>168309.82304191391</v>
      </c>
      <c r="M94" s="28">
        <v>290542.59140210866</v>
      </c>
      <c r="N94" s="28">
        <v>327389.56645394856</v>
      </c>
      <c r="O94" s="28">
        <v>438340.84290667746</v>
      </c>
      <c r="P94" s="28">
        <v>465677.22085084481</v>
      </c>
      <c r="Q94" s="29">
        <v>528332.57265786966</v>
      </c>
      <c r="R94" s="27">
        <v>69498.670773381251</v>
      </c>
      <c r="S94" s="28">
        <v>79923.471389388418</v>
      </c>
      <c r="T94" s="28">
        <v>86873.338466726549</v>
      </c>
      <c r="U94" s="28">
        <v>90157.393277505893</v>
      </c>
      <c r="V94" s="28">
        <v>108188.87193300706</v>
      </c>
      <c r="W94" s="28">
        <v>117898.12967058459</v>
      </c>
      <c r="X94" s="28">
        <v>124833.31376885426</v>
      </c>
      <c r="Y94" s="28">
        <v>131768.49786712395</v>
      </c>
      <c r="Z94" s="28">
        <v>139807.04259707549</v>
      </c>
      <c r="AA94" s="28">
        <v>152574.050161933</v>
      </c>
      <c r="AB94" s="28">
        <v>170027.75022311258</v>
      </c>
      <c r="AC94" s="28">
        <v>297315.61536645296</v>
      </c>
      <c r="AD94" s="28">
        <v>334080.66069783387</v>
      </c>
      <c r="AE94" s="28">
        <v>451343.66890057747</v>
      </c>
      <c r="AF94" s="28">
        <v>474007.78646614484</v>
      </c>
      <c r="AG94" s="29">
        <v>531787.3505304904</v>
      </c>
      <c r="AH94" s="27">
        <v>70148.276980195311</v>
      </c>
      <c r="AI94" s="28">
        <v>80670.518527224587</v>
      </c>
      <c r="AJ94" s="28">
        <v>87685.346225244139</v>
      </c>
      <c r="AK94" s="28">
        <v>91000.097197041512</v>
      </c>
      <c r="AL94" s="28">
        <v>109200.11663644982</v>
      </c>
      <c r="AM94" s="28">
        <v>119000.12710382347</v>
      </c>
      <c r="AN94" s="28">
        <v>126000.13458051899</v>
      </c>
      <c r="AO94" s="28">
        <v>133000.14205721446</v>
      </c>
      <c r="AP94" s="28">
        <v>141113.82331124938</v>
      </c>
      <c r="AQ94" s="28">
        <v>154000.16448730099</v>
      </c>
      <c r="AR94" s="28">
        <v>171617.0048181497</v>
      </c>
      <c r="AS94" s="28">
        <v>304088.63933079725</v>
      </c>
      <c r="AT94" s="28">
        <v>340771.75494171918</v>
      </c>
      <c r="AU94" s="28">
        <v>472346.49489447748</v>
      </c>
      <c r="AV94" s="28">
        <v>495382.04968822649</v>
      </c>
      <c r="AW94" s="29">
        <v>555767.04692567594</v>
      </c>
      <c r="AX94" s="27">
        <v>72549.914838068362</v>
      </c>
      <c r="AY94" s="28">
        <v>83108.887335195323</v>
      </c>
      <c r="AZ94" s="28">
        <v>90148.202333280002</v>
      </c>
      <c r="BA94" s="28">
        <v>93469.967813669442</v>
      </c>
      <c r="BB94" s="28">
        <v>111718.85838460628</v>
      </c>
      <c r="BC94" s="28">
        <v>121567.73998350848</v>
      </c>
      <c r="BD94" s="28">
        <v>128592.18302596825</v>
      </c>
      <c r="BE94" s="28">
        <v>135616.62606842798</v>
      </c>
      <c r="BF94" s="28">
        <v>143889.92607884089</v>
      </c>
      <c r="BG94" s="28">
        <v>156689.95519580733</v>
      </c>
      <c r="BH94" s="28">
        <v>174614.49398654347</v>
      </c>
      <c r="BI94" s="28">
        <v>308903.31933079724</v>
      </c>
      <c r="BJ94" s="28">
        <v>346141.97494171915</v>
      </c>
      <c r="BK94" s="28">
        <v>478920.38489447749</v>
      </c>
      <c r="BL94" s="28">
        <v>502472.59188822651</v>
      </c>
      <c r="BM94" s="29">
        <v>563544.60692567599</v>
      </c>
      <c r="BN94" s="27">
        <v>74951.552695941413</v>
      </c>
      <c r="BO94" s="28">
        <v>85547.256143166072</v>
      </c>
      <c r="BP94" s="28">
        <v>92611.058441315865</v>
      </c>
      <c r="BQ94" s="28">
        <v>95939.838430297386</v>
      </c>
      <c r="BR94" s="28">
        <v>114237.60013276276</v>
      </c>
      <c r="BS94" s="28">
        <v>124135.35286319349</v>
      </c>
      <c r="BT94" s="28">
        <v>131184.2314714175</v>
      </c>
      <c r="BU94" s="28">
        <v>138233.11007964154</v>
      </c>
      <c r="BV94" s="28">
        <v>146666.0288464324</v>
      </c>
      <c r="BW94" s="28">
        <v>160439.72400818637</v>
      </c>
      <c r="BX94" s="28">
        <v>178793.21739559586</v>
      </c>
      <c r="BY94" s="28">
        <v>313717.99933079723</v>
      </c>
      <c r="BZ94" s="28">
        <v>351512.19494171912</v>
      </c>
      <c r="CA94" s="28">
        <v>485494.27489447751</v>
      </c>
      <c r="CB94" s="28">
        <v>509563.13408822654</v>
      </c>
      <c r="CC94" s="29">
        <v>571322.16692567605</v>
      </c>
      <c r="CD94" s="27">
        <v>95821.256718398086</v>
      </c>
      <c r="CE94" s="28">
        <v>110194.4452261578</v>
      </c>
      <c r="CF94" s="28">
        <v>119776.57089799762</v>
      </c>
      <c r="CG94" s="28">
        <v>124304.4597856438</v>
      </c>
      <c r="CH94" s="28">
        <v>148361.25723917352</v>
      </c>
      <c r="CI94" s="28">
        <v>162551.98587353417</v>
      </c>
      <c r="CJ94" s="28">
        <v>172113.86739550679</v>
      </c>
      <c r="CK94" s="28">
        <v>181675.74891747939</v>
      </c>
      <c r="CL94" s="28">
        <v>192758.88834503273</v>
      </c>
      <c r="CM94" s="28">
        <v>261584.05410391168</v>
      </c>
      <c r="CN94" s="28">
        <v>291507.94755939365</v>
      </c>
      <c r="CO94" s="28">
        <v>505449.53495369013</v>
      </c>
      <c r="CP94" s="28">
        <v>569931.74129440996</v>
      </c>
      <c r="CQ94" s="28">
        <v>763733.92459054536</v>
      </c>
      <c r="CR94" s="28">
        <v>824033.80500000005</v>
      </c>
      <c r="CS94" s="29">
        <v>898196.84745</v>
      </c>
      <c r="CT94" s="27">
        <v>97966.929684563976</v>
      </c>
      <c r="CU94" s="28">
        <v>112265.64468258822</v>
      </c>
      <c r="CV94" s="28">
        <v>121798.12134793772</v>
      </c>
      <c r="CW94" s="28">
        <v>126296.9672508981</v>
      </c>
      <c r="CX94" s="28">
        <v>157112.03320174979</v>
      </c>
      <c r="CY94" s="28">
        <v>164346.31688650534</v>
      </c>
      <c r="CZ94" s="28">
        <v>173858.65429540718</v>
      </c>
      <c r="DA94" s="28">
        <v>183370.99170430898</v>
      </c>
      <c r="DB94" s="28">
        <v>195730.89626839364</v>
      </c>
      <c r="DC94" s="28">
        <v>265454.17277620145</v>
      </c>
      <c r="DD94" s="28">
        <v>295820.78824394976</v>
      </c>
      <c r="DE94" s="28">
        <v>512975.1171362949</v>
      </c>
      <c r="DF94" s="28">
        <v>578295.60909926658</v>
      </c>
      <c r="DG94" s="28">
        <v>775880.81886754534</v>
      </c>
      <c r="DH94" s="28">
        <v>838791.75587900006</v>
      </c>
      <c r="DI94" s="29">
        <v>915470.73681310343</v>
      </c>
      <c r="DJ94" s="27">
        <v>100609.09271563307</v>
      </c>
      <c r="DK94" s="28">
        <v>114907.80771365731</v>
      </c>
      <c r="DL94" s="28">
        <v>124440.28437900681</v>
      </c>
      <c r="DM94" s="28">
        <v>128933.54818607257</v>
      </c>
      <c r="DN94" s="28">
        <v>158925.16296258755</v>
      </c>
      <c r="DO94" s="28">
        <v>166982.89782167983</v>
      </c>
      <c r="DP94" s="28">
        <v>176495.23523058163</v>
      </c>
      <c r="DQ94" s="28">
        <v>186007.57263948346</v>
      </c>
      <c r="DR94" s="28">
        <v>201017.1449138934</v>
      </c>
      <c r="DS94" s="28">
        <v>268722.04630414769</v>
      </c>
      <c r="DT94" s="28">
        <v>299462.48998405994</v>
      </c>
      <c r="DU94" s="28">
        <v>518243.02466411825</v>
      </c>
      <c r="DV94" s="28">
        <v>584150.31656266621</v>
      </c>
      <c r="DW94" s="28">
        <v>786813.02371684532</v>
      </c>
      <c r="DX94" s="28">
        <v>850610.37940749165</v>
      </c>
      <c r="DY94" s="29">
        <v>929289.84830358613</v>
      </c>
      <c r="DZ94" s="27">
        <v>103010.73057350612</v>
      </c>
      <c r="EA94" s="28">
        <v>117309.44557153038</v>
      </c>
      <c r="EB94" s="28">
        <v>126841.92223687988</v>
      </c>
      <c r="EC94" s="28">
        <v>131330.11210540772</v>
      </c>
      <c r="ED94" s="28">
        <v>161443.90471074404</v>
      </c>
      <c r="EE94" s="28">
        <v>169379.46174101497</v>
      </c>
      <c r="EF94" s="28">
        <v>178891.79914991677</v>
      </c>
      <c r="EG94" s="28">
        <v>188404.1365588186</v>
      </c>
      <c r="EH94" s="28">
        <v>203648.29026456547</v>
      </c>
      <c r="EI94" s="28">
        <v>272472.04630414769</v>
      </c>
      <c r="EJ94" s="28">
        <v>303641.47102742846</v>
      </c>
      <c r="EK94" s="28">
        <v>523057.70466411824</v>
      </c>
      <c r="EL94" s="28">
        <v>589520.53656266618</v>
      </c>
      <c r="EM94" s="28">
        <v>793386.91371684533</v>
      </c>
      <c r="EN94" s="28">
        <v>857700.92160749168</v>
      </c>
      <c r="EO94" s="29">
        <v>937067.40830358618</v>
      </c>
      <c r="EP94" s="27">
        <v>105412.36843137917</v>
      </c>
      <c r="EQ94" s="28">
        <v>119711.08342940346</v>
      </c>
      <c r="ER94" s="28">
        <v>129243.56009475295</v>
      </c>
      <c r="ES94" s="28">
        <v>133726.67602474286</v>
      </c>
      <c r="ET94" s="28">
        <v>163962.6464589005</v>
      </c>
      <c r="EU94" s="28">
        <v>171776.0256603501</v>
      </c>
      <c r="EV94" s="28">
        <v>181288.36306925194</v>
      </c>
      <c r="EW94" s="28">
        <v>190800.70047815374</v>
      </c>
      <c r="EX94" s="28">
        <v>206279.43561523757</v>
      </c>
      <c r="EY94" s="28">
        <v>276222.04630414769</v>
      </c>
      <c r="EZ94" s="28">
        <v>307820.45207079692</v>
      </c>
      <c r="FA94" s="28">
        <v>527872.38466411829</v>
      </c>
      <c r="FB94" s="28">
        <v>594890.75656266615</v>
      </c>
      <c r="FC94" s="28">
        <v>799960.80371684534</v>
      </c>
      <c r="FD94" s="28">
        <v>864791.4638074917</v>
      </c>
      <c r="FE94" s="29">
        <v>944844.96830358624</v>
      </c>
    </row>
    <row r="98" spans="2:17" ht="26.25" customHeight="1">
      <c r="B98" s="15"/>
    </row>
    <row r="99" spans="2:17"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</row>
    <row r="100" spans="2:17"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</row>
  </sheetData>
  <sheetProtection sort="0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/>
  <dimension ref="A2:Q66"/>
  <sheetViews>
    <sheetView topLeftCell="D1" zoomScale="75" zoomScaleNormal="75" workbookViewId="0">
      <selection activeCell="M19" sqref="M19"/>
    </sheetView>
  </sheetViews>
  <sheetFormatPr defaultRowHeight="15"/>
  <cols>
    <col min="1" max="2" width="12.28515625" customWidth="1"/>
    <col min="3" max="3" width="22.5703125" bestFit="1" customWidth="1"/>
    <col min="4" max="4" width="9.140625" customWidth="1"/>
    <col min="11" max="11" width="36.85546875" bestFit="1" customWidth="1"/>
    <col min="12" max="14" width="28.85546875" customWidth="1"/>
  </cols>
  <sheetData>
    <row r="2" spans="1:15">
      <c r="A2" s="16" t="s">
        <v>45</v>
      </c>
      <c r="B2" s="14" t="s">
        <v>42</v>
      </c>
      <c r="K2" s="16" t="s">
        <v>53</v>
      </c>
      <c r="L2" s="14" t="s">
        <v>46</v>
      </c>
    </row>
    <row r="4" spans="1:15">
      <c r="A4" s="6" t="s">
        <v>2</v>
      </c>
      <c r="B4" s="6" t="s">
        <v>0</v>
      </c>
      <c r="C4" s="6" t="s">
        <v>43</v>
      </c>
      <c r="D4" s="6" t="s">
        <v>44</v>
      </c>
      <c r="K4" s="6" t="s">
        <v>47</v>
      </c>
      <c r="L4" s="6" t="s">
        <v>48</v>
      </c>
      <c r="M4" s="6"/>
      <c r="N4" s="6"/>
      <c r="O4" s="6" t="s">
        <v>49</v>
      </c>
    </row>
    <row r="5" spans="1:15">
      <c r="A5" s="8" t="s">
        <v>97</v>
      </c>
      <c r="B5" s="6" t="s">
        <v>90</v>
      </c>
      <c r="C5" s="18">
        <v>1000</v>
      </c>
      <c r="D5" s="61">
        <v>0.1</v>
      </c>
      <c r="K5" s="6" t="s">
        <v>50</v>
      </c>
      <c r="L5" s="291" t="s">
        <v>51</v>
      </c>
      <c r="M5" s="292"/>
      <c r="N5" s="293"/>
      <c r="O5" s="17">
        <v>0</v>
      </c>
    </row>
    <row r="6" spans="1:15">
      <c r="A6" s="8" t="s">
        <v>97</v>
      </c>
      <c r="B6" s="6" t="s">
        <v>91</v>
      </c>
      <c r="C6" s="18">
        <v>1000</v>
      </c>
      <c r="D6" s="61">
        <v>0.09</v>
      </c>
      <c r="K6" s="6" t="s">
        <v>52</v>
      </c>
      <c r="L6" s="291" t="s">
        <v>33</v>
      </c>
      <c r="M6" s="292"/>
      <c r="N6" s="293"/>
      <c r="O6" s="17">
        <v>0.15</v>
      </c>
    </row>
    <row r="7" spans="1:15">
      <c r="A7" s="8" t="s">
        <v>97</v>
      </c>
      <c r="B7" s="6" t="s">
        <v>92</v>
      </c>
      <c r="C7" s="18">
        <v>1000</v>
      </c>
      <c r="D7" s="61">
        <v>0.08</v>
      </c>
    </row>
    <row r="8" spans="1:15">
      <c r="A8" s="8" t="s">
        <v>22</v>
      </c>
      <c r="B8" s="6" t="s">
        <v>21</v>
      </c>
      <c r="C8" s="18">
        <v>2000</v>
      </c>
      <c r="D8" s="61">
        <v>7.0000000000000007E-2</v>
      </c>
    </row>
    <row r="9" spans="1:15">
      <c r="A9" s="8" t="s">
        <v>22</v>
      </c>
      <c r="B9" s="6" t="s">
        <v>1277</v>
      </c>
      <c r="C9" s="178">
        <v>2000</v>
      </c>
      <c r="D9" s="61">
        <v>7.0000000000000007E-2</v>
      </c>
      <c r="K9" s="14" t="s">
        <v>54</v>
      </c>
      <c r="L9" s="19"/>
    </row>
    <row r="10" spans="1:15">
      <c r="A10" s="8" t="s">
        <v>22</v>
      </c>
      <c r="B10" s="6" t="s">
        <v>24</v>
      </c>
      <c r="C10" s="18">
        <v>2000</v>
      </c>
      <c r="D10" s="61">
        <v>0.06</v>
      </c>
      <c r="K10" s="6" t="s">
        <v>55</v>
      </c>
      <c r="L10" s="6" t="s">
        <v>56</v>
      </c>
    </row>
    <row r="11" spans="1:15">
      <c r="A11" s="8" t="s">
        <v>22</v>
      </c>
      <c r="B11" s="6" t="s">
        <v>26</v>
      </c>
      <c r="C11" s="18">
        <v>2000</v>
      </c>
      <c r="D11" s="61">
        <v>0.06</v>
      </c>
      <c r="K11" s="6">
        <v>1</v>
      </c>
      <c r="L11" s="61">
        <v>0</v>
      </c>
    </row>
    <row r="12" spans="1:15">
      <c r="A12" s="8" t="s">
        <v>22</v>
      </c>
      <c r="B12" s="6" t="s">
        <v>28</v>
      </c>
      <c r="C12" s="18">
        <v>2000</v>
      </c>
      <c r="D12" s="61">
        <v>0.06</v>
      </c>
      <c r="K12" s="6">
        <v>2</v>
      </c>
      <c r="L12" s="61">
        <v>7.4999999999999997E-2</v>
      </c>
    </row>
    <row r="13" spans="1:15">
      <c r="A13" s="8" t="s">
        <v>22</v>
      </c>
      <c r="B13" s="6" t="s">
        <v>1</v>
      </c>
      <c r="C13" s="178">
        <v>2000</v>
      </c>
      <c r="D13" s="61">
        <v>0.06</v>
      </c>
      <c r="K13" s="6">
        <v>3</v>
      </c>
      <c r="L13" s="61">
        <v>0.12</v>
      </c>
    </row>
    <row r="14" spans="1:15">
      <c r="A14" s="8" t="s">
        <v>22</v>
      </c>
      <c r="B14" s="6" t="s">
        <v>34</v>
      </c>
      <c r="C14" s="18">
        <v>2000</v>
      </c>
      <c r="D14" s="61">
        <v>0.05</v>
      </c>
    </row>
    <row r="15" spans="1:15" ht="15.75">
      <c r="A15" s="8" t="s">
        <v>22</v>
      </c>
      <c r="B15" s="6" t="s">
        <v>35</v>
      </c>
      <c r="C15" s="178">
        <v>2000</v>
      </c>
      <c r="D15" s="61">
        <v>4.4999999999999998E-2</v>
      </c>
      <c r="K15" s="199" t="s">
        <v>1293</v>
      </c>
      <c r="L15" s="59"/>
    </row>
    <row r="16" spans="1:15">
      <c r="A16" s="8" t="s">
        <v>3</v>
      </c>
      <c r="B16" s="6" t="s">
        <v>1</v>
      </c>
      <c r="C16" s="18">
        <v>5000</v>
      </c>
      <c r="D16" s="61">
        <v>0.06</v>
      </c>
      <c r="K16" s="267" t="s">
        <v>1288</v>
      </c>
      <c r="L16" s="268" t="s">
        <v>1289</v>
      </c>
      <c r="M16" s="267" t="s">
        <v>1294</v>
      </c>
    </row>
    <row r="17" spans="1:17">
      <c r="A17" s="8" t="s">
        <v>3</v>
      </c>
      <c r="B17" s="6" t="s">
        <v>31</v>
      </c>
      <c r="C17" s="18">
        <v>5000</v>
      </c>
      <c r="D17" s="61">
        <v>5.5E-2</v>
      </c>
      <c r="K17" s="269" t="s">
        <v>1290</v>
      </c>
      <c r="L17" s="270">
        <v>0.05</v>
      </c>
      <c r="M17" s="266">
        <v>12</v>
      </c>
    </row>
    <row r="18" spans="1:17">
      <c r="A18" s="8" t="s">
        <v>3</v>
      </c>
      <c r="B18" s="6" t="s">
        <v>34</v>
      </c>
      <c r="C18" s="18">
        <v>5000</v>
      </c>
      <c r="D18" s="61">
        <v>0.05</v>
      </c>
      <c r="K18" s="269" t="s">
        <v>1291</v>
      </c>
      <c r="L18" s="270">
        <v>0.04</v>
      </c>
      <c r="M18" s="266">
        <v>4</v>
      </c>
    </row>
    <row r="19" spans="1:17" s="19" customFormat="1">
      <c r="A19" s="8" t="s">
        <v>3</v>
      </c>
      <c r="B19" s="6" t="s">
        <v>35</v>
      </c>
      <c r="C19" s="18">
        <v>5000</v>
      </c>
      <c r="D19" s="61">
        <v>4.4999999999999998E-2</v>
      </c>
      <c r="K19" s="269" t="s">
        <v>1292</v>
      </c>
      <c r="L19" s="270">
        <v>0.03</v>
      </c>
      <c r="M19" s="266">
        <v>2</v>
      </c>
    </row>
    <row r="20" spans="1:17" s="19" customFormat="1">
      <c r="A20" s="8" t="s">
        <v>3</v>
      </c>
      <c r="B20" s="6" t="s">
        <v>36</v>
      </c>
      <c r="C20" s="18">
        <v>5000</v>
      </c>
      <c r="D20" s="61">
        <v>0.04</v>
      </c>
    </row>
    <row r="21" spans="1:17" s="19" customFormat="1"/>
    <row r="22" spans="1:17" s="19" customFormat="1"/>
    <row r="23" spans="1:17" s="19" customFormat="1"/>
    <row r="25" spans="1:17">
      <c r="A25" s="14" t="s">
        <v>93</v>
      </c>
    </row>
    <row r="26" spans="1:17">
      <c r="A26" s="62" t="s">
        <v>94</v>
      </c>
    </row>
    <row r="28" spans="1:17" ht="15" customHeight="1">
      <c r="B28" s="63"/>
      <c r="C28" s="294" t="s">
        <v>95</v>
      </c>
      <c r="D28" s="294"/>
      <c r="E28" s="294"/>
      <c r="F28" s="294"/>
      <c r="G28" s="294"/>
      <c r="H28" s="294"/>
      <c r="I28" s="294"/>
      <c r="J28" s="294"/>
      <c r="L28" s="76" t="s">
        <v>104</v>
      </c>
      <c r="M28" s="59"/>
    </row>
    <row r="29" spans="1:17">
      <c r="A29" s="6" t="s">
        <v>2</v>
      </c>
      <c r="B29" s="64" t="s">
        <v>15</v>
      </c>
      <c r="C29" s="19" t="s">
        <v>89</v>
      </c>
      <c r="D29" s="6" t="s">
        <v>85</v>
      </c>
      <c r="E29" s="6" t="s">
        <v>96</v>
      </c>
      <c r="F29" s="6" t="s">
        <v>90</v>
      </c>
      <c r="G29" s="6" t="s">
        <v>91</v>
      </c>
      <c r="H29" s="6" t="s">
        <v>92</v>
      </c>
      <c r="I29" s="6" t="s">
        <v>21</v>
      </c>
      <c r="J29" s="6" t="s">
        <v>24</v>
      </c>
      <c r="L29" s="6" t="s">
        <v>2</v>
      </c>
      <c r="M29" s="212" t="s">
        <v>15</v>
      </c>
      <c r="N29" s="216" t="s">
        <v>1282</v>
      </c>
      <c r="O29" s="220" t="s">
        <v>11</v>
      </c>
      <c r="P29" s="8" t="s">
        <v>85</v>
      </c>
      <c r="Q29" s="8" t="s">
        <v>89</v>
      </c>
    </row>
    <row r="30" spans="1:17">
      <c r="A30" s="8" t="s">
        <v>97</v>
      </c>
      <c r="B30" s="6" t="s">
        <v>90</v>
      </c>
      <c r="C30" s="61" t="s">
        <v>89</v>
      </c>
      <c r="D30" s="61" t="s">
        <v>89</v>
      </c>
      <c r="E30" s="61">
        <v>0.75</v>
      </c>
      <c r="F30" s="61">
        <v>0.68</v>
      </c>
      <c r="G30" s="61">
        <v>0.55000000000000004</v>
      </c>
      <c r="H30" s="61">
        <v>0.5</v>
      </c>
      <c r="I30" s="61">
        <v>0.4</v>
      </c>
      <c r="J30" s="61">
        <v>0.3</v>
      </c>
      <c r="L30" s="8" t="s">
        <v>97</v>
      </c>
      <c r="M30" s="213" t="s">
        <v>90</v>
      </c>
      <c r="N30" s="214" t="str">
        <f>CONCATENATE(L30,M30)</f>
        <v>Classic2 Lacs</v>
      </c>
      <c r="O30" s="221">
        <v>0</v>
      </c>
      <c r="P30" s="61">
        <v>0</v>
      </c>
      <c r="Q30" s="61">
        <v>0</v>
      </c>
    </row>
    <row r="31" spans="1:17">
      <c r="A31" s="8" t="s">
        <v>97</v>
      </c>
      <c r="B31" s="6" t="s">
        <v>91</v>
      </c>
      <c r="C31" s="61" t="s">
        <v>89</v>
      </c>
      <c r="D31" s="61" t="s">
        <v>89</v>
      </c>
      <c r="E31" s="61">
        <v>0.75</v>
      </c>
      <c r="F31" s="61">
        <v>0.72</v>
      </c>
      <c r="G31" s="61">
        <v>0.57999999999999996</v>
      </c>
      <c r="H31" s="61">
        <v>0.54</v>
      </c>
      <c r="I31" s="61">
        <v>0.44</v>
      </c>
      <c r="J31" s="61">
        <v>0.35</v>
      </c>
      <c r="L31" s="8" t="s">
        <v>97</v>
      </c>
      <c r="M31" s="213" t="s">
        <v>91</v>
      </c>
      <c r="N31" s="214" t="str">
        <f t="shared" ref="N31:N45" si="0">CONCATENATE(L31,M31)</f>
        <v>Classic3 Lacs</v>
      </c>
      <c r="O31" s="221">
        <v>0</v>
      </c>
      <c r="P31" s="61">
        <v>0</v>
      </c>
      <c r="Q31" s="61">
        <v>0</v>
      </c>
    </row>
    <row r="32" spans="1:17">
      <c r="A32" s="8" t="s">
        <v>97</v>
      </c>
      <c r="B32" s="6" t="s">
        <v>92</v>
      </c>
      <c r="C32" s="61" t="s">
        <v>89</v>
      </c>
      <c r="D32" s="61" t="s">
        <v>89</v>
      </c>
      <c r="E32" s="61">
        <v>0.75</v>
      </c>
      <c r="F32" s="61">
        <v>0.72</v>
      </c>
      <c r="G32" s="61">
        <v>0.6</v>
      </c>
      <c r="H32" s="61">
        <v>0.56000000000000005</v>
      </c>
      <c r="I32" s="61">
        <v>0.5</v>
      </c>
      <c r="J32" s="61">
        <v>0.4</v>
      </c>
      <c r="L32" s="8" t="s">
        <v>97</v>
      </c>
      <c r="M32" s="213" t="s">
        <v>92</v>
      </c>
      <c r="N32" s="214" t="str">
        <f t="shared" si="0"/>
        <v>Classic4 Lacs</v>
      </c>
      <c r="O32" s="221">
        <v>0</v>
      </c>
      <c r="P32" s="61">
        <v>0</v>
      </c>
      <c r="Q32" s="61">
        <v>0</v>
      </c>
    </row>
    <row r="33" spans="1:17">
      <c r="A33" s="8" t="s">
        <v>22</v>
      </c>
      <c r="B33" s="6" t="s">
        <v>21</v>
      </c>
      <c r="C33" s="61" t="s">
        <v>89</v>
      </c>
      <c r="D33" s="61" t="s">
        <v>89</v>
      </c>
      <c r="E33" s="61">
        <v>0.8</v>
      </c>
      <c r="F33" s="61">
        <v>0.75</v>
      </c>
      <c r="G33" s="61">
        <v>0.64</v>
      </c>
      <c r="H33" s="61">
        <v>0.57999999999999996</v>
      </c>
      <c r="I33" s="61">
        <v>0.53</v>
      </c>
      <c r="J33" s="61">
        <v>0.4</v>
      </c>
      <c r="L33" s="8" t="s">
        <v>22</v>
      </c>
      <c r="M33" s="213" t="s">
        <v>21</v>
      </c>
      <c r="N33" s="214" t="str">
        <f t="shared" si="0"/>
        <v>Supreme5 Lacs</v>
      </c>
      <c r="O33" s="221">
        <v>0</v>
      </c>
      <c r="P33" s="61">
        <v>0</v>
      </c>
      <c r="Q33" s="61">
        <v>0</v>
      </c>
    </row>
    <row r="34" spans="1:17">
      <c r="A34" s="8" t="s">
        <v>22</v>
      </c>
      <c r="B34" s="6" t="s">
        <v>1277</v>
      </c>
      <c r="C34" s="61" t="s">
        <v>89</v>
      </c>
      <c r="D34" s="61" t="s">
        <v>89</v>
      </c>
      <c r="E34" s="198">
        <v>0.8</v>
      </c>
      <c r="F34" s="198">
        <v>0.75</v>
      </c>
      <c r="G34" s="198">
        <v>0.66</v>
      </c>
      <c r="H34" s="198">
        <v>0.59499999999999997</v>
      </c>
      <c r="I34" s="198">
        <v>0.54500000000000004</v>
      </c>
      <c r="J34" s="198">
        <v>0.42500000000000004</v>
      </c>
      <c r="L34" s="8" t="s">
        <v>22</v>
      </c>
      <c r="M34" s="213" t="s">
        <v>1277</v>
      </c>
      <c r="N34" s="214" t="str">
        <f t="shared" si="0"/>
        <v>Supreme7.5 Lacs</v>
      </c>
      <c r="O34" s="221">
        <v>0</v>
      </c>
      <c r="P34" s="61">
        <v>0</v>
      </c>
      <c r="Q34" s="61">
        <v>0</v>
      </c>
    </row>
    <row r="35" spans="1:17">
      <c r="A35" s="8" t="s">
        <v>22</v>
      </c>
      <c r="B35" s="6" t="s">
        <v>24</v>
      </c>
      <c r="C35" s="61" t="s">
        <v>89</v>
      </c>
      <c r="D35" s="61" t="s">
        <v>89</v>
      </c>
      <c r="E35" s="61">
        <v>0.8</v>
      </c>
      <c r="F35" s="61">
        <v>0.75</v>
      </c>
      <c r="G35" s="61">
        <v>0.68</v>
      </c>
      <c r="H35" s="61">
        <v>0.61</v>
      </c>
      <c r="I35" s="61">
        <v>0.56000000000000005</v>
      </c>
      <c r="J35" s="61">
        <v>0.45</v>
      </c>
      <c r="L35" s="8" t="s">
        <v>22</v>
      </c>
      <c r="M35" s="213" t="s">
        <v>24</v>
      </c>
      <c r="N35" s="214" t="str">
        <f t="shared" si="0"/>
        <v>Supreme10 Lacs</v>
      </c>
      <c r="O35" s="221">
        <v>0</v>
      </c>
      <c r="P35" s="61">
        <v>0</v>
      </c>
      <c r="Q35" s="61">
        <v>0</v>
      </c>
    </row>
    <row r="36" spans="1:17">
      <c r="A36" s="8" t="s">
        <v>22</v>
      </c>
      <c r="B36" s="6" t="s">
        <v>26</v>
      </c>
      <c r="C36" s="61" t="s">
        <v>89</v>
      </c>
      <c r="D36" s="61" t="s">
        <v>89</v>
      </c>
      <c r="E36" s="61">
        <v>0.8</v>
      </c>
      <c r="F36" s="61">
        <v>0.75</v>
      </c>
      <c r="G36" s="61">
        <v>0.7</v>
      </c>
      <c r="H36" s="61">
        <v>0.63</v>
      </c>
      <c r="I36" s="61">
        <v>0.57999999999999996</v>
      </c>
      <c r="J36" s="61">
        <v>0.5</v>
      </c>
      <c r="L36" s="8" t="s">
        <v>22</v>
      </c>
      <c r="M36" s="213" t="s">
        <v>26</v>
      </c>
      <c r="N36" s="214" t="str">
        <f t="shared" si="0"/>
        <v>Supreme15 Lacs</v>
      </c>
      <c r="O36" s="221">
        <v>0</v>
      </c>
      <c r="P36" s="61">
        <v>0</v>
      </c>
      <c r="Q36" s="61">
        <v>0</v>
      </c>
    </row>
    <row r="37" spans="1:17">
      <c r="A37" s="8" t="s">
        <v>22</v>
      </c>
      <c r="B37" s="6" t="s">
        <v>28</v>
      </c>
      <c r="C37" s="61" t="s">
        <v>89</v>
      </c>
      <c r="D37" s="61" t="s">
        <v>89</v>
      </c>
      <c r="E37" s="61">
        <v>0.8</v>
      </c>
      <c r="F37" s="61">
        <v>0.75</v>
      </c>
      <c r="G37" s="61">
        <v>0.72</v>
      </c>
      <c r="H37" s="61">
        <v>0.65</v>
      </c>
      <c r="I37" s="61">
        <v>0.6</v>
      </c>
      <c r="J37" s="61">
        <v>0.55000000000000004</v>
      </c>
      <c r="L37" s="8" t="s">
        <v>22</v>
      </c>
      <c r="M37" s="213" t="s">
        <v>28</v>
      </c>
      <c r="N37" s="214" t="str">
        <f t="shared" si="0"/>
        <v>Supreme20 Lacs</v>
      </c>
      <c r="O37" s="221">
        <v>0</v>
      </c>
      <c r="P37" s="61">
        <v>0</v>
      </c>
      <c r="Q37" s="61">
        <v>0</v>
      </c>
    </row>
    <row r="38" spans="1:17">
      <c r="A38" s="8" t="s">
        <v>22</v>
      </c>
      <c r="B38" s="6" t="s">
        <v>1</v>
      </c>
      <c r="C38" s="61" t="s">
        <v>89</v>
      </c>
      <c r="D38" s="61" t="s">
        <v>89</v>
      </c>
      <c r="E38" s="198">
        <v>0.82000000000000006</v>
      </c>
      <c r="F38" s="198">
        <v>0.77</v>
      </c>
      <c r="G38" s="198">
        <v>0.74</v>
      </c>
      <c r="H38" s="198">
        <v>0.66</v>
      </c>
      <c r="I38" s="198">
        <v>0.61</v>
      </c>
      <c r="J38" s="198">
        <v>0.56000000000000005</v>
      </c>
      <c r="L38" s="8" t="s">
        <v>22</v>
      </c>
      <c r="M38" s="213" t="s">
        <v>1</v>
      </c>
      <c r="N38" s="214" t="str">
        <f t="shared" si="0"/>
        <v>Supreme25 Lacs</v>
      </c>
      <c r="O38" s="221">
        <v>0</v>
      </c>
      <c r="P38" s="61">
        <v>0</v>
      </c>
      <c r="Q38" s="61">
        <v>0</v>
      </c>
    </row>
    <row r="39" spans="1:17">
      <c r="A39" s="8" t="s">
        <v>22</v>
      </c>
      <c r="B39" s="6" t="s">
        <v>34</v>
      </c>
      <c r="C39" s="61" t="s">
        <v>89</v>
      </c>
      <c r="D39" s="61" t="s">
        <v>89</v>
      </c>
      <c r="E39" s="61">
        <v>0.9</v>
      </c>
      <c r="F39" s="61">
        <v>0.85</v>
      </c>
      <c r="G39" s="61">
        <v>0.81</v>
      </c>
      <c r="H39" s="61">
        <v>0.73</v>
      </c>
      <c r="I39" s="61">
        <v>0.65</v>
      </c>
      <c r="J39" s="61">
        <v>0.59</v>
      </c>
      <c r="L39" s="8" t="s">
        <v>22</v>
      </c>
      <c r="M39" s="213" t="s">
        <v>34</v>
      </c>
      <c r="N39" s="214" t="str">
        <f t="shared" si="0"/>
        <v>Supreme50 Lacs</v>
      </c>
      <c r="O39" s="221">
        <v>0</v>
      </c>
      <c r="P39" s="61">
        <v>0</v>
      </c>
      <c r="Q39" s="61">
        <v>0</v>
      </c>
    </row>
    <row r="40" spans="1:17">
      <c r="A40" s="8" t="s">
        <v>22</v>
      </c>
      <c r="B40" s="6" t="s">
        <v>35</v>
      </c>
      <c r="C40" s="61" t="s">
        <v>89</v>
      </c>
      <c r="D40" s="61" t="s">
        <v>89</v>
      </c>
      <c r="E40" s="198">
        <v>0.9</v>
      </c>
      <c r="F40" s="198">
        <v>0.85</v>
      </c>
      <c r="G40" s="198">
        <v>0.81</v>
      </c>
      <c r="H40" s="198">
        <v>0.73</v>
      </c>
      <c r="I40" s="198">
        <v>0.65</v>
      </c>
      <c r="J40" s="198">
        <v>0.59</v>
      </c>
      <c r="L40" s="8" t="s">
        <v>22</v>
      </c>
      <c r="M40" s="213" t="s">
        <v>35</v>
      </c>
      <c r="N40" s="214" t="str">
        <f t="shared" si="0"/>
        <v>Supreme100 Lacs</v>
      </c>
      <c r="O40" s="221">
        <v>0</v>
      </c>
      <c r="P40" s="61">
        <v>0</v>
      </c>
      <c r="Q40" s="61">
        <v>0</v>
      </c>
    </row>
    <row r="41" spans="1:17">
      <c r="A41" s="8" t="s">
        <v>3</v>
      </c>
      <c r="B41" s="6" t="s">
        <v>1</v>
      </c>
      <c r="C41" s="61" t="s">
        <v>89</v>
      </c>
      <c r="D41" s="61" t="s">
        <v>89</v>
      </c>
      <c r="E41" s="61" t="s">
        <v>89</v>
      </c>
      <c r="F41" s="61" t="s">
        <v>89</v>
      </c>
      <c r="G41" s="61" t="s">
        <v>89</v>
      </c>
      <c r="H41" s="61" t="s">
        <v>89</v>
      </c>
      <c r="I41" s="61" t="s">
        <v>89</v>
      </c>
      <c r="J41" s="61" t="s">
        <v>89</v>
      </c>
      <c r="L41" s="8" t="s">
        <v>3</v>
      </c>
      <c r="M41" s="213" t="s">
        <v>1</v>
      </c>
      <c r="N41" s="214" t="str">
        <f t="shared" si="0"/>
        <v>Elite25 Lacs</v>
      </c>
      <c r="O41" s="221">
        <v>0.08</v>
      </c>
      <c r="P41" s="61">
        <v>0</v>
      </c>
      <c r="Q41" s="61">
        <v>0</v>
      </c>
    </row>
    <row r="42" spans="1:17">
      <c r="A42" s="8" t="s">
        <v>3</v>
      </c>
      <c r="B42" s="6" t="s">
        <v>31</v>
      </c>
      <c r="C42" s="61" t="s">
        <v>89</v>
      </c>
      <c r="D42" s="61" t="s">
        <v>89</v>
      </c>
      <c r="E42" s="61" t="s">
        <v>89</v>
      </c>
      <c r="F42" s="61" t="s">
        <v>89</v>
      </c>
      <c r="G42" s="61" t="s">
        <v>89</v>
      </c>
      <c r="H42" s="61" t="s">
        <v>89</v>
      </c>
      <c r="I42" s="61" t="s">
        <v>89</v>
      </c>
      <c r="J42" s="61" t="s">
        <v>89</v>
      </c>
      <c r="L42" s="8" t="s">
        <v>3</v>
      </c>
      <c r="M42" s="213" t="s">
        <v>31</v>
      </c>
      <c r="N42" s="214" t="str">
        <f t="shared" si="0"/>
        <v>Elite30 Lacs</v>
      </c>
      <c r="O42" s="221">
        <v>0.08</v>
      </c>
      <c r="P42" s="61">
        <v>0</v>
      </c>
      <c r="Q42" s="61">
        <v>0</v>
      </c>
    </row>
    <row r="43" spans="1:17">
      <c r="A43" s="8" t="s">
        <v>3</v>
      </c>
      <c r="B43" s="6" t="s">
        <v>34</v>
      </c>
      <c r="C43" s="61" t="s">
        <v>89</v>
      </c>
      <c r="D43" s="61" t="s">
        <v>89</v>
      </c>
      <c r="E43" s="61" t="s">
        <v>89</v>
      </c>
      <c r="F43" s="61" t="s">
        <v>89</v>
      </c>
      <c r="G43" s="61" t="s">
        <v>89</v>
      </c>
      <c r="H43" s="61" t="s">
        <v>89</v>
      </c>
      <c r="I43" s="61" t="s">
        <v>89</v>
      </c>
      <c r="J43" s="61" t="s">
        <v>89</v>
      </c>
      <c r="L43" s="8" t="s">
        <v>3</v>
      </c>
      <c r="M43" s="213" t="s">
        <v>34</v>
      </c>
      <c r="N43" s="214" t="str">
        <f t="shared" si="0"/>
        <v>Elite50 Lacs</v>
      </c>
      <c r="O43" s="221">
        <v>0.08</v>
      </c>
      <c r="P43" s="61">
        <v>0</v>
      </c>
      <c r="Q43" s="61">
        <v>0</v>
      </c>
    </row>
    <row r="44" spans="1:17">
      <c r="A44" s="8" t="s">
        <v>3</v>
      </c>
      <c r="B44" s="6" t="s">
        <v>35</v>
      </c>
      <c r="C44" s="61" t="s">
        <v>89</v>
      </c>
      <c r="D44" s="61" t="s">
        <v>89</v>
      </c>
      <c r="E44" s="61" t="s">
        <v>89</v>
      </c>
      <c r="F44" s="61" t="s">
        <v>89</v>
      </c>
      <c r="G44" s="61" t="s">
        <v>89</v>
      </c>
      <c r="H44" s="61" t="s">
        <v>89</v>
      </c>
      <c r="I44" s="61" t="s">
        <v>89</v>
      </c>
      <c r="J44" s="61" t="s">
        <v>89</v>
      </c>
      <c r="L44" s="8" t="s">
        <v>3</v>
      </c>
      <c r="M44" s="213" t="s">
        <v>35</v>
      </c>
      <c r="N44" s="214" t="str">
        <f t="shared" si="0"/>
        <v>Elite100 Lacs</v>
      </c>
      <c r="O44" s="221">
        <v>0.08</v>
      </c>
      <c r="P44" s="61">
        <v>0</v>
      </c>
      <c r="Q44" s="61">
        <v>0</v>
      </c>
    </row>
    <row r="45" spans="1:17">
      <c r="A45" s="8" t="s">
        <v>3</v>
      </c>
      <c r="B45" s="6" t="s">
        <v>36</v>
      </c>
      <c r="C45" s="61" t="s">
        <v>89</v>
      </c>
      <c r="D45" s="61" t="s">
        <v>89</v>
      </c>
      <c r="E45" s="61" t="s">
        <v>89</v>
      </c>
      <c r="F45" s="61" t="s">
        <v>89</v>
      </c>
      <c r="G45" s="61" t="s">
        <v>89</v>
      </c>
      <c r="H45" s="61" t="s">
        <v>89</v>
      </c>
      <c r="I45" s="61" t="s">
        <v>89</v>
      </c>
      <c r="J45" s="61" t="s">
        <v>89</v>
      </c>
      <c r="L45" s="8" t="s">
        <v>3</v>
      </c>
      <c r="M45" s="213" t="s">
        <v>36</v>
      </c>
      <c r="N45" s="214" t="str">
        <f t="shared" si="0"/>
        <v>Elite150 Lacs</v>
      </c>
      <c r="O45" s="221">
        <v>0.08</v>
      </c>
      <c r="P45" s="61">
        <v>0</v>
      </c>
      <c r="Q45" s="61">
        <v>0</v>
      </c>
    </row>
    <row r="48" spans="1:17" ht="15.75">
      <c r="A48" s="199" t="s">
        <v>1278</v>
      </c>
    </row>
    <row r="50" spans="1:6">
      <c r="A50" s="6" t="s">
        <v>2</v>
      </c>
      <c r="B50" s="212" t="s">
        <v>15</v>
      </c>
      <c r="C50" s="214" t="s">
        <v>1282</v>
      </c>
      <c r="D50" s="215" t="s">
        <v>11</v>
      </c>
      <c r="E50" s="216" t="s">
        <v>85</v>
      </c>
      <c r="F50" s="216" t="s">
        <v>89</v>
      </c>
    </row>
    <row r="51" spans="1:6">
      <c r="A51" s="8" t="s">
        <v>97</v>
      </c>
      <c r="B51" s="213" t="s">
        <v>90</v>
      </c>
      <c r="C51" s="214" t="str">
        <f>CONCATENATE(A51,B51)</f>
        <v>Classic2 Lacs</v>
      </c>
      <c r="D51" s="217">
        <v>0</v>
      </c>
      <c r="E51" s="217">
        <v>0</v>
      </c>
      <c r="F51" s="217">
        <v>0</v>
      </c>
    </row>
    <row r="52" spans="1:6">
      <c r="A52" s="8" t="s">
        <v>97</v>
      </c>
      <c r="B52" s="213" t="s">
        <v>91</v>
      </c>
      <c r="C52" s="214" t="str">
        <f t="shared" ref="C52:C66" si="1">CONCATENATE(A52,B52)</f>
        <v>Classic3 Lacs</v>
      </c>
      <c r="D52" s="217">
        <v>0</v>
      </c>
      <c r="E52" s="217">
        <v>0</v>
      </c>
      <c r="F52" s="217">
        <v>0</v>
      </c>
    </row>
    <row r="53" spans="1:6">
      <c r="A53" s="8" t="s">
        <v>97</v>
      </c>
      <c r="B53" s="213" t="s">
        <v>92</v>
      </c>
      <c r="C53" s="214" t="str">
        <f t="shared" si="1"/>
        <v>Classic4 Lacs</v>
      </c>
      <c r="D53" s="217">
        <v>0</v>
      </c>
      <c r="E53" s="217">
        <v>0</v>
      </c>
      <c r="F53" s="217">
        <v>0</v>
      </c>
    </row>
    <row r="54" spans="1:6">
      <c r="A54" s="8" t="s">
        <v>22</v>
      </c>
      <c r="B54" s="213" t="s">
        <v>21</v>
      </c>
      <c r="C54" s="214" t="str">
        <f t="shared" si="1"/>
        <v>Supreme5 Lacs</v>
      </c>
      <c r="D54" s="218">
        <v>0.09</v>
      </c>
      <c r="E54" s="217">
        <v>0</v>
      </c>
      <c r="F54" s="217">
        <v>0</v>
      </c>
    </row>
    <row r="55" spans="1:6">
      <c r="A55" s="8" t="s">
        <v>22</v>
      </c>
      <c r="B55" s="213" t="s">
        <v>1277</v>
      </c>
      <c r="C55" s="214" t="str">
        <f t="shared" si="1"/>
        <v>Supreme7.5 Lacs</v>
      </c>
      <c r="D55" s="218">
        <v>0.08</v>
      </c>
      <c r="E55" s="217">
        <v>0</v>
      </c>
      <c r="F55" s="217">
        <v>0</v>
      </c>
    </row>
    <row r="56" spans="1:6">
      <c r="A56" s="8" t="s">
        <v>22</v>
      </c>
      <c r="B56" s="213" t="s">
        <v>24</v>
      </c>
      <c r="C56" s="214" t="str">
        <f t="shared" si="1"/>
        <v>Supreme10 Lacs</v>
      </c>
      <c r="D56" s="218">
        <v>0.06</v>
      </c>
      <c r="E56" s="217">
        <v>0</v>
      </c>
      <c r="F56" s="217">
        <v>0</v>
      </c>
    </row>
    <row r="57" spans="1:6">
      <c r="A57" s="8" t="s">
        <v>22</v>
      </c>
      <c r="B57" s="213" t="s">
        <v>26</v>
      </c>
      <c r="C57" s="214" t="str">
        <f t="shared" si="1"/>
        <v>Supreme15 Lacs</v>
      </c>
      <c r="D57" s="218">
        <v>0.06</v>
      </c>
      <c r="E57" s="217">
        <v>0</v>
      </c>
      <c r="F57" s="217">
        <v>0</v>
      </c>
    </row>
    <row r="58" spans="1:6">
      <c r="A58" s="8" t="s">
        <v>22</v>
      </c>
      <c r="B58" s="213" t="s">
        <v>28</v>
      </c>
      <c r="C58" s="214" t="str">
        <f t="shared" si="1"/>
        <v>Supreme20 Lacs</v>
      </c>
      <c r="D58" s="218">
        <v>0.05</v>
      </c>
      <c r="E58" s="217">
        <v>0</v>
      </c>
      <c r="F58" s="217">
        <v>0</v>
      </c>
    </row>
    <row r="59" spans="1:6">
      <c r="A59" s="8" t="s">
        <v>22</v>
      </c>
      <c r="B59" s="213" t="s">
        <v>1</v>
      </c>
      <c r="C59" s="214" t="str">
        <f t="shared" si="1"/>
        <v>Supreme25 Lacs</v>
      </c>
      <c r="D59" s="218">
        <v>0.05</v>
      </c>
      <c r="E59" s="217">
        <v>0</v>
      </c>
      <c r="F59" s="217">
        <v>0</v>
      </c>
    </row>
    <row r="60" spans="1:6">
      <c r="A60" s="8" t="s">
        <v>22</v>
      </c>
      <c r="B60" s="213" t="s">
        <v>34</v>
      </c>
      <c r="C60" s="214" t="str">
        <f t="shared" si="1"/>
        <v>Supreme50 Lacs</v>
      </c>
      <c r="D60" s="218">
        <v>0.05</v>
      </c>
      <c r="E60" s="217">
        <v>0</v>
      </c>
      <c r="F60" s="217">
        <v>0</v>
      </c>
    </row>
    <row r="61" spans="1:6">
      <c r="A61" s="8" t="s">
        <v>22</v>
      </c>
      <c r="B61" s="213" t="s">
        <v>35</v>
      </c>
      <c r="C61" s="214" t="str">
        <f t="shared" si="1"/>
        <v>Supreme100 Lacs</v>
      </c>
      <c r="D61" s="218">
        <v>0.04</v>
      </c>
      <c r="E61" s="217">
        <v>0</v>
      </c>
      <c r="F61" s="217">
        <v>0</v>
      </c>
    </row>
    <row r="62" spans="1:6">
      <c r="A62" s="8" t="s">
        <v>3</v>
      </c>
      <c r="B62" s="213" t="s">
        <v>1</v>
      </c>
      <c r="C62" s="214" t="str">
        <f t="shared" si="1"/>
        <v>Elite25 Lacs</v>
      </c>
      <c r="D62" s="218">
        <v>0.1</v>
      </c>
      <c r="E62" s="217">
        <v>0</v>
      </c>
      <c r="F62" s="217">
        <v>0</v>
      </c>
    </row>
    <row r="63" spans="1:6">
      <c r="A63" s="8" t="s">
        <v>3</v>
      </c>
      <c r="B63" s="213" t="s">
        <v>31</v>
      </c>
      <c r="C63" s="214" t="str">
        <f t="shared" si="1"/>
        <v>Elite30 Lacs</v>
      </c>
      <c r="D63" s="218">
        <v>0.1</v>
      </c>
      <c r="E63" s="217">
        <v>0</v>
      </c>
      <c r="F63" s="217">
        <v>0</v>
      </c>
    </row>
    <row r="64" spans="1:6">
      <c r="A64" s="8" t="s">
        <v>3</v>
      </c>
      <c r="B64" s="213" t="s">
        <v>34</v>
      </c>
      <c r="C64" s="214" t="str">
        <f t="shared" si="1"/>
        <v>Elite50 Lacs</v>
      </c>
      <c r="D64" s="218">
        <v>0.1</v>
      </c>
      <c r="E64" s="217">
        <v>0</v>
      </c>
      <c r="F64" s="217">
        <v>0</v>
      </c>
    </row>
    <row r="65" spans="1:6">
      <c r="A65" s="8" t="s">
        <v>3</v>
      </c>
      <c r="B65" s="213" t="s">
        <v>35</v>
      </c>
      <c r="C65" s="214" t="str">
        <f t="shared" si="1"/>
        <v>Elite100 Lacs</v>
      </c>
      <c r="D65" s="218">
        <v>0.1</v>
      </c>
      <c r="E65" s="217">
        <v>0</v>
      </c>
      <c r="F65" s="217">
        <v>0</v>
      </c>
    </row>
    <row r="66" spans="1:6">
      <c r="A66" s="8" t="s">
        <v>3</v>
      </c>
      <c r="B66" s="213" t="s">
        <v>36</v>
      </c>
      <c r="C66" s="214" t="str">
        <f t="shared" si="1"/>
        <v>Elite150 Lacs</v>
      </c>
      <c r="D66" s="218">
        <v>0.1</v>
      </c>
      <c r="E66" s="217">
        <v>0</v>
      </c>
      <c r="F66" s="217">
        <v>0</v>
      </c>
    </row>
  </sheetData>
  <mergeCells count="3">
    <mergeCell ref="L5:N5"/>
    <mergeCell ref="L6:N6"/>
    <mergeCell ref="C28:J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74</vt:i4>
      </vt:variant>
    </vt:vector>
  </HeadingPairs>
  <TitlesOfParts>
    <vt:vector size="79" baseType="lpstr">
      <vt:lpstr>Sheet1</vt:lpstr>
      <vt:lpstr>User</vt:lpstr>
      <vt:lpstr>Calculation </vt:lpstr>
      <vt:lpstr>Base Premium Sheet</vt:lpstr>
      <vt:lpstr>Optional Benefits Sheet</vt:lpstr>
      <vt:lpstr>a_1a</vt:lpstr>
      <vt:lpstr>a_1a1c</vt:lpstr>
      <vt:lpstr>a_1a2c</vt:lpstr>
      <vt:lpstr>a_1a3c</vt:lpstr>
      <vt:lpstr>a_1a4c</vt:lpstr>
      <vt:lpstr>a_2a</vt:lpstr>
      <vt:lpstr>a_2a1c</vt:lpstr>
      <vt:lpstr>a_2a2c</vt:lpstr>
      <vt:lpstr>a_2a3c</vt:lpstr>
      <vt:lpstr>a_2a4c</vt:lpstr>
      <vt:lpstr>age</vt:lpstr>
      <vt:lpstr>Andaman_Nicobar</vt:lpstr>
      <vt:lpstr>Andhra_Pradesh</vt:lpstr>
      <vt:lpstr>Applicable</vt:lpstr>
      <vt:lpstr>Arunachal_Pradesh</vt:lpstr>
      <vt:lpstr>Assam</vt:lpstr>
      <vt:lpstr>Bihar</vt:lpstr>
      <vt:lpstr>Chattisgarh</vt:lpstr>
      <vt:lpstr>classic</vt:lpstr>
      <vt:lpstr>Dadra_Nagar_Haveli</vt:lpstr>
      <vt:lpstr>Daman_Diu</vt:lpstr>
      <vt:lpstr>data_name</vt:lpstr>
      <vt:lpstr>Delhi</vt:lpstr>
      <vt:lpstr>elite</vt:lpstr>
      <vt:lpstr>EMI_Options</vt:lpstr>
      <vt:lpstr>family_combo</vt:lpstr>
      <vt:lpstr>Goa</vt:lpstr>
      <vt:lpstr>gross_prem1</vt:lpstr>
      <vt:lpstr>gross_prem2</vt:lpstr>
      <vt:lpstr>Gujarat</vt:lpstr>
      <vt:lpstr>Haryana</vt:lpstr>
      <vt:lpstr>Himachal_Pradesh</vt:lpstr>
      <vt:lpstr>hospcash_loading</vt:lpstr>
      <vt:lpstr>Jammu_Kashmir</vt:lpstr>
      <vt:lpstr>Jharkhand</vt:lpstr>
      <vt:lpstr>Karnataka</vt:lpstr>
      <vt:lpstr>Kerala</vt:lpstr>
      <vt:lpstr>Lakshwadweep</vt:lpstr>
      <vt:lpstr>location</vt:lpstr>
      <vt:lpstr>Madhya_Pradesh</vt:lpstr>
      <vt:lpstr>Maharashtra</vt:lpstr>
      <vt:lpstr>Manipur</vt:lpstr>
      <vt:lpstr>Meghalaya</vt:lpstr>
      <vt:lpstr>Mizoram</vt:lpstr>
      <vt:lpstr>NA</vt:lpstr>
      <vt:lpstr>Nagaland</vt:lpstr>
      <vt:lpstr>net_prem1</vt:lpstr>
      <vt:lpstr>net_prem2</vt:lpstr>
      <vt:lpstr>NO</vt:lpstr>
      <vt:lpstr>Not_Applicable</vt:lpstr>
      <vt:lpstr>Orissa</vt:lpstr>
      <vt:lpstr>plan</vt:lpstr>
      <vt:lpstr>pol_tenure</vt:lpstr>
      <vt:lpstr>pol_tenure_disc</vt:lpstr>
      <vt:lpstr>Pondicherry</vt:lpstr>
      <vt:lpstr>'Calculation '!Print_Area</vt:lpstr>
      <vt:lpstr>Punjab</vt:lpstr>
      <vt:lpstr>Rajasthan</vt:lpstr>
      <vt:lpstr>Rest_of_India</vt:lpstr>
      <vt:lpstr>SI</vt:lpstr>
      <vt:lpstr>Sikkim</vt:lpstr>
      <vt:lpstr>State</vt:lpstr>
      <vt:lpstr>supreme</vt:lpstr>
      <vt:lpstr>Supremplus_eliteplus</vt:lpstr>
      <vt:lpstr>Tamilnadu</vt:lpstr>
      <vt:lpstr>Telangana</vt:lpstr>
      <vt:lpstr>Top_up_disc</vt:lpstr>
      <vt:lpstr>Tripura</vt:lpstr>
      <vt:lpstr>uscanada_loading</vt:lpstr>
      <vt:lpstr>Uttar_Pradesh</vt:lpstr>
      <vt:lpstr>Uttarakhand</vt:lpstr>
      <vt:lpstr>West_Bengal</vt:lpstr>
      <vt:lpstr>YES</vt:lpstr>
      <vt:lpstr>zones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2022-07-26T13:32:52Z</dcterms:modified>
</cp:coreProperties>
</file>